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66" activeTab="0"/>
  </bookViews>
  <sheets>
    <sheet name="2017年一般公共预算收入" sheetId="1" r:id="rId1"/>
    <sheet name="2017年一般公共预算支出（类）" sheetId="2" r:id="rId2"/>
    <sheet name="2017年一般公共预算支出（项）" sheetId="3" r:id="rId3"/>
    <sheet name="2017年一般公共预算转移性收支" sheetId="4" r:id="rId4"/>
    <sheet name="2017年政府性基金收入" sheetId="5" r:id="rId5"/>
    <sheet name="2017年政府性基金支出（类）" sheetId="6" r:id="rId6"/>
    <sheet name="2017年政府性基金支出（项）" sheetId="7" r:id="rId7"/>
    <sheet name="2017年政府性基金收支" sheetId="8" r:id="rId8"/>
    <sheet name="2017年社保基金收入" sheetId="9" r:id="rId9"/>
    <sheet name="2017年社保基金支出" sheetId="10" r:id="rId10"/>
    <sheet name="2017年国有资本经营预算" sheetId="11" r:id="rId11"/>
    <sheet name="2017年政府一般债务限额与余额明细表" sheetId="12" r:id="rId12"/>
    <sheet name="2017年政府政府专项债务限额与余额明细表" sheetId="13" r:id="rId13"/>
    <sheet name="2018年一般公共预算收入" sheetId="14" r:id="rId14"/>
    <sheet name="2018年一般公共预算支出（类）" sheetId="15" r:id="rId15"/>
    <sheet name="2018年一般公共预算支出（项）" sheetId="16" r:id="rId16"/>
    <sheet name="2018年一般公共预算支出（本级）" sheetId="17" r:id="rId17"/>
    <sheet name="2018年一般公共预算基本支出政府经济分类支出（本级）" sheetId="18" r:id="rId18"/>
    <sheet name="2018年一般公共预算转移支付表" sheetId="19" r:id="rId19"/>
    <sheet name="2018年一般公共预算专项转移支付预算表（按地区）" sheetId="20" r:id="rId20"/>
    <sheet name="2018年一般公共预算专项转移支付预算表（按项目）" sheetId="21" r:id="rId21"/>
    <sheet name="2018年政府性基金收入预算" sheetId="22" r:id="rId22"/>
    <sheet name="2018年政府性基金支出（类）" sheetId="23" r:id="rId23"/>
    <sheet name="2018年政府性基金支出（项）" sheetId="24" r:id="rId24"/>
    <sheet name="2018年政府性基金支出（本级）" sheetId="25" r:id="rId25"/>
    <sheet name="2018年政府性基金转移支付表" sheetId="26" r:id="rId26"/>
    <sheet name="2018年国有资本经营预算" sheetId="27" r:id="rId27"/>
    <sheet name="2018年社保基金收入预算" sheetId="28" r:id="rId28"/>
    <sheet name="2018年社保基金支出预算" sheetId="29" r:id="rId29"/>
  </sheets>
  <definedNames>
    <definedName name="_xlfn.IFERROR" hidden="1">#NAME?</definedName>
    <definedName name="_xlnm.Print_Titles" localSheetId="2">'2017年一般公共预算支出（项）'!$1:$4</definedName>
    <definedName name="_xlnm.Print_Titles" localSheetId="6">'2017年政府性基金支出（项）'!$1:$3</definedName>
    <definedName name="_xlnm.Print_Titles" localSheetId="11">'2017年政府一般债务限额与余额明细表'!$1:$3</definedName>
    <definedName name="_xlnm.Print_Titles" localSheetId="15">'2018年一般公共预算支出（项）'!$1:$4</definedName>
    <definedName name="_xlnm.Print_Titles" localSheetId="23">'2018年政府性基金支出（项）'!$1:$3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D263" authorId="0">
      <text>
        <r>
          <rPr>
            <b/>
            <sz val="9"/>
            <rFont val="宋体"/>
            <family val="0"/>
          </rPr>
          <t xml:space="preserve">2080507差入其他4378万元
</t>
        </r>
      </text>
    </comment>
  </commentList>
</comments>
</file>

<file path=xl/sharedStrings.xml><?xml version="1.0" encoding="utf-8"?>
<sst xmlns="http://schemas.openxmlformats.org/spreadsheetml/2006/main" count="2547" uniqueCount="925">
  <si>
    <r>
      <t>永嘉县201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年一般公共预算收入执行情况</t>
    </r>
  </si>
  <si>
    <t xml:space="preserve">         单位：万元</t>
  </si>
  <si>
    <t>项    目</t>
  </si>
  <si>
    <t>预算调整数</t>
  </si>
  <si>
    <t>执行数</t>
  </si>
  <si>
    <t>完成%</t>
  </si>
  <si>
    <t>上年执行数</t>
  </si>
  <si>
    <t>可比增长%</t>
  </si>
  <si>
    <t>一、税收收入</t>
  </si>
  <si>
    <t xml:space="preserve">    1.增值税</t>
  </si>
  <si>
    <t xml:space="preserve">    2.改增增值税</t>
  </si>
  <si>
    <t xml:space="preserve">    3.营业税</t>
  </si>
  <si>
    <t xml:space="preserve">    4.企业所得税</t>
  </si>
  <si>
    <t xml:space="preserve">    5.个人所得税</t>
  </si>
  <si>
    <t xml:space="preserve">    6.资源税</t>
  </si>
  <si>
    <t xml:space="preserve">    7.城建税</t>
  </si>
  <si>
    <t xml:space="preserve">    8.房产税</t>
  </si>
  <si>
    <t xml:space="preserve">    9.印花税</t>
  </si>
  <si>
    <t xml:space="preserve">    10.城镇土地使用税</t>
  </si>
  <si>
    <t xml:space="preserve">    11.土地增值税</t>
  </si>
  <si>
    <t xml:space="preserve">    12.车船税</t>
  </si>
  <si>
    <t xml:space="preserve">    13.耕地占用税</t>
  </si>
  <si>
    <t xml:space="preserve">    14.契税</t>
  </si>
  <si>
    <t>二、非税收入</t>
  </si>
  <si>
    <t xml:space="preserve">    1.专项收入</t>
  </si>
  <si>
    <t xml:space="preserve">    (1)教育费附加</t>
  </si>
  <si>
    <t xml:space="preserve">    (2)排污费收入</t>
  </si>
  <si>
    <t xml:space="preserve">    (3)其他专项收入</t>
  </si>
  <si>
    <t xml:space="preserve">    2、行政事业性收费收入</t>
  </si>
  <si>
    <t xml:space="preserve">    3.罚没收入</t>
  </si>
  <si>
    <t xml:space="preserve">    4.国有资本经营收入</t>
  </si>
  <si>
    <t xml:space="preserve">    5.国有资源（资产）有偿使用收入</t>
  </si>
  <si>
    <t xml:space="preserve">    6.政府住房基金收入</t>
  </si>
  <si>
    <t>合     计</t>
  </si>
  <si>
    <t>永嘉县2017年一般公共预算支出（类级）执行情况</t>
  </si>
  <si>
    <t>单位：万元</t>
  </si>
  <si>
    <t>增长%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</si>
  <si>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</si>
  <si>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</si>
  <si>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</si>
  <si>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</si>
  <si>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</si>
  <si>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</si>
  <si>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</si>
  <si>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</si>
  <si>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</si>
  <si>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</si>
  <si>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</si>
  <si>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</si>
  <si>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</si>
  <si>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</si>
  <si>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</si>
  <si>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</si>
  <si>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</si>
  <si>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</si>
  <si>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</si>
  <si>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二十、债务付息支出</t>
  </si>
  <si>
    <t>二十一、债务发行费用支出</t>
  </si>
  <si>
    <r>
      <t xml:space="preserve">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计</t>
    </r>
  </si>
  <si>
    <t>永嘉县2017年一般公共预算支出（项级）执行情况</t>
  </si>
  <si>
    <t>单位:万元</t>
  </si>
  <si>
    <t>科目编码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</si>
  <si>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</si>
  <si>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</si>
  <si>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</si>
  <si>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</si>
  <si>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</si>
  <si>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</si>
  <si>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</si>
  <si>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</si>
  <si>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</si>
  <si>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</si>
  <si>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</si>
  <si>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</si>
  <si>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一般行政管理事务</t>
  </si>
  <si>
    <t xml:space="preserve">      政务公开审批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</si>
  <si>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</si>
  <si>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</si>
  <si>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</si>
  <si>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</si>
  <si>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</si>
  <si>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</si>
  <si>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</si>
  <si>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</si>
  <si>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</si>
  <si>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</si>
  <si>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其他统计信息事务支出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</si>
  <si>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</si>
  <si>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</si>
  <si>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</si>
  <si>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</si>
  <si>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税务登记证及发票管理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</si>
  <si>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</si>
  <si>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</si>
  <si>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</si>
  <si>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</si>
  <si>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</si>
  <si>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</si>
  <si>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公务员招考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</si>
  <si>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</si>
  <si>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</si>
  <si>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</si>
  <si>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</si>
  <si>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</si>
  <si>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</si>
  <si>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工商行政管理事务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</si>
  <si>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</si>
  <si>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</si>
  <si>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</si>
  <si>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宗教事务</t>
  </si>
  <si>
    <t xml:space="preserve">      宗教工作专项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</si>
  <si>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</si>
  <si>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</si>
  <si>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</si>
  <si>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</si>
  <si>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</si>
  <si>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</si>
  <si>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</si>
  <si>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</si>
  <si>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</si>
  <si>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</si>
  <si>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</si>
  <si>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</si>
  <si>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</si>
  <si>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</si>
  <si>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</si>
  <si>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</si>
  <si>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</si>
  <si>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</si>
  <si>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</si>
  <si>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</si>
  <si>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</si>
  <si>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</si>
  <si>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</si>
  <si>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</si>
  <si>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</si>
  <si>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</si>
  <si>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</si>
  <si>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</si>
  <si>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</si>
  <si>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</si>
  <si>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</si>
  <si>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</si>
  <si>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</si>
  <si>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</si>
  <si>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</si>
  <si>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刑事侦查</t>
  </si>
  <si>
    <t xml:space="preserve">      经济犯罪侦查</t>
  </si>
  <si>
    <t xml:space="preserve">      出入境管理</t>
  </si>
  <si>
    <t xml:space="preserve">      禁毒管理</t>
  </si>
  <si>
    <t xml:space="preserve">      道路交通管理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</si>
  <si>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</si>
  <si>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</si>
  <si>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</si>
  <si>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</si>
  <si>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</si>
  <si>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</si>
  <si>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</si>
  <si>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</si>
  <si>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</si>
  <si>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</si>
  <si>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</si>
  <si>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</si>
  <si>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</si>
  <si>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</si>
  <si>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</si>
  <si>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</si>
  <si>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</si>
  <si>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</si>
  <si>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</si>
  <si>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</si>
  <si>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</si>
  <si>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</si>
  <si>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</si>
  <si>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</si>
  <si>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</si>
  <si>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</si>
  <si>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</si>
  <si>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</si>
  <si>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</si>
  <si>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</si>
  <si>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</si>
  <si>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</si>
  <si>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</si>
  <si>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</si>
  <si>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</si>
  <si>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</si>
  <si>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</si>
  <si>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</si>
  <si>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</si>
  <si>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</si>
  <si>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</si>
  <si>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进修及培训</t>
  </si>
  <si>
    <t xml:space="preserve">      干部教育</t>
  </si>
  <si>
    <t xml:space="preserve">      其他进修及培训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</si>
  <si>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</si>
  <si>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</si>
  <si>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</si>
  <si>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</si>
  <si>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</si>
  <si>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</si>
  <si>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</si>
  <si>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</si>
  <si>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</si>
  <si>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</si>
  <si>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科技条件与服务</t>
  </si>
  <si>
    <t xml:space="preserve">      机构运行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</si>
  <si>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</si>
  <si>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</si>
  <si>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</si>
  <si>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</si>
  <si>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</si>
  <si>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</si>
  <si>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</si>
  <si>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</si>
  <si>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</si>
  <si>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</si>
  <si>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</si>
  <si>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</si>
  <si>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</si>
  <si>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</si>
  <si>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</si>
  <si>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</si>
  <si>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</si>
  <si>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</si>
  <si>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</si>
  <si>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</si>
  <si>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</si>
  <si>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</si>
  <si>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</si>
  <si>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</si>
  <si>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</si>
  <si>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</si>
  <si>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</si>
  <si>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</si>
  <si>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</si>
  <si>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新闻出版广播影视</t>
  </si>
  <si>
    <t xml:space="preserve">      电视</t>
  </si>
  <si>
    <t xml:space="preserve">      电影</t>
  </si>
  <si>
    <t xml:space="preserve">      出版发行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</si>
  <si>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</si>
  <si>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</si>
  <si>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</si>
  <si>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</si>
  <si>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</si>
  <si>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</si>
  <si>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</si>
  <si>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机关服务</t>
  </si>
  <si>
    <t xml:space="preserve">      综合业务管理</t>
  </si>
  <si>
    <t xml:space="preserve">      就业管理事务</t>
  </si>
  <si>
    <t xml:space="preserve">      社会保险业务管理事务</t>
  </si>
  <si>
    <t xml:space="preserve">      劳动关系和维权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</si>
  <si>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</si>
  <si>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</si>
  <si>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</si>
  <si>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</si>
  <si>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</si>
  <si>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</si>
  <si>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</si>
  <si>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</si>
  <si>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</si>
  <si>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</si>
  <si>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</si>
  <si>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</si>
  <si>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</si>
  <si>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</si>
  <si>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</si>
  <si>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</si>
  <si>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</si>
  <si>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</si>
  <si>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</si>
  <si>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</si>
  <si>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</si>
  <si>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</si>
  <si>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</si>
  <si>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</si>
  <si>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</si>
  <si>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</si>
  <si>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</si>
  <si>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</si>
  <si>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</si>
  <si>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</si>
  <si>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</si>
  <si>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</si>
  <si>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</si>
  <si>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</si>
  <si>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</si>
  <si>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</si>
  <si>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</si>
  <si>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</si>
  <si>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</si>
  <si>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</si>
  <si>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</si>
  <si>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</si>
  <si>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</si>
  <si>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</si>
  <si>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</si>
  <si>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</si>
  <si>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</si>
  <si>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</si>
  <si>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</si>
  <si>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</si>
  <si>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</si>
  <si>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</si>
  <si>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</si>
  <si>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</si>
  <si>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</si>
  <si>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</si>
  <si>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</si>
  <si>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</si>
  <si>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</si>
  <si>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</si>
  <si>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</si>
  <si>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</si>
  <si>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</si>
  <si>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</si>
  <si>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</si>
  <si>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</si>
  <si>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</si>
  <si>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妇产医院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</si>
  <si>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</si>
  <si>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</si>
  <si>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</si>
  <si>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</si>
  <si>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</si>
  <si>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</si>
  <si>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</si>
  <si>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</si>
  <si>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</si>
  <si>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</si>
  <si>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</si>
  <si>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</si>
  <si>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</si>
  <si>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</si>
  <si>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</si>
  <si>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</si>
  <si>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</si>
  <si>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优抚对象医疗补助</t>
  </si>
  <si>
    <t xml:space="preserve">      新型农村合作医疗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</si>
  <si>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</si>
  <si>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</si>
  <si>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</si>
  <si>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</si>
  <si>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</si>
  <si>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</si>
  <si>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</si>
  <si>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</si>
  <si>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</si>
  <si>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</si>
  <si>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</si>
  <si>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</si>
  <si>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</si>
  <si>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</si>
  <si>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</si>
  <si>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</si>
  <si>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</si>
  <si>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</si>
  <si>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</si>
  <si>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</si>
  <si>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</si>
  <si>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</si>
  <si>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</si>
  <si>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</si>
  <si>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</si>
  <si>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</si>
  <si>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</si>
  <si>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</si>
  <si>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</si>
  <si>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</si>
  <si>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</si>
  <si>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</si>
  <si>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</si>
  <si>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</si>
  <si>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 环境监测与信息</t>
  </si>
  <si>
    <t xml:space="preserve">    可再生能源(款)</t>
  </si>
  <si>
    <t xml:space="preserve">       可再生能源(项)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</si>
  <si>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</si>
  <si>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</si>
  <si>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</si>
  <si>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</si>
  <si>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</si>
  <si>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</si>
  <si>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</si>
  <si>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</si>
  <si>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</si>
  <si>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</si>
  <si>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</si>
  <si>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</si>
  <si>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</si>
  <si>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</si>
  <si>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</si>
  <si>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</si>
  <si>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</si>
  <si>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</si>
  <si>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</si>
  <si>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</si>
  <si>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</si>
  <si>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防灾救灾</t>
  </si>
  <si>
    <t xml:space="preserve">      稳定农民收入补贴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</si>
  <si>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</si>
  <si>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</si>
  <si>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</si>
  <si>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</si>
  <si>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</si>
  <si>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</si>
  <si>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</si>
  <si>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</si>
  <si>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</si>
  <si>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</si>
  <si>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</si>
  <si>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森林生态效益补偿</t>
  </si>
  <si>
    <t xml:space="preserve">      林业执法与监督</t>
  </si>
  <si>
    <t xml:space="preserve">      林业产业化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</si>
  <si>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</si>
  <si>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</si>
  <si>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</si>
  <si>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</si>
  <si>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</si>
  <si>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</si>
  <si>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</si>
  <si>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</si>
  <si>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</si>
  <si>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</si>
  <si>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</si>
  <si>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</si>
  <si>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</si>
  <si>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</si>
  <si>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</si>
  <si>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</si>
  <si>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</si>
  <si>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</si>
  <si>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</si>
  <si>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其他扶贫支出</t>
  </si>
  <si>
    <t xml:space="preserve">    农业综合开发</t>
  </si>
  <si>
    <t xml:space="preserve">      产业化经营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</si>
  <si>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</si>
  <si>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</si>
  <si>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</si>
  <si>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</si>
  <si>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</si>
  <si>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</si>
  <si>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</si>
  <si>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</si>
  <si>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</si>
  <si>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</si>
  <si>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</si>
  <si>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</si>
  <si>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</si>
  <si>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公路新建</t>
  </si>
  <si>
    <t xml:space="preserve">      公路改建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</si>
  <si>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</si>
  <si>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</si>
  <si>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</si>
  <si>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</si>
  <si>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</si>
  <si>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</si>
  <si>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车辆购置税支出</t>
  </si>
  <si>
    <t xml:space="preserve">      车辆购置税用于公路等基础设施建设支出</t>
  </si>
  <si>
    <t xml:space="preserve">      车辆购置税其他支出</t>
  </si>
  <si>
    <t xml:space="preserve">    其他交通运输支出(款)</t>
  </si>
  <si>
    <t xml:space="preserve">      其他交通运输支出(项)</t>
  </si>
  <si>
    <t xml:space="preserve">  资源勘探信息等支出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</si>
  <si>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</si>
  <si>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</si>
  <si>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</si>
  <si>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</si>
  <si>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</si>
  <si>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</si>
  <si>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其他安全生产监管支出</t>
  </si>
  <si>
    <t xml:space="preserve">    国有资产监管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</si>
  <si>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</si>
  <si>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</si>
  <si>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</si>
  <si>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</si>
  <si>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</si>
  <si>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技术改造支出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</si>
  <si>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</si>
  <si>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</si>
  <si>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</si>
  <si>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</si>
  <si>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</si>
  <si>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</si>
  <si>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</si>
  <si>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</si>
  <si>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</si>
  <si>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</si>
  <si>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</si>
  <si>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</si>
  <si>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</si>
  <si>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</si>
  <si>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国土资源行业业务管理</t>
  </si>
  <si>
    <t xml:space="preserve">      国土资源调查</t>
  </si>
  <si>
    <t xml:space="preserve">      地质灾害防治</t>
  </si>
  <si>
    <t xml:space="preserve">      其他国土资源事务支出</t>
  </si>
  <si>
    <t xml:space="preserve">    测绘事务</t>
  </si>
  <si>
    <t xml:space="preserve">      基础测绘</t>
  </si>
  <si>
    <t xml:space="preserve">    地震事务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</si>
  <si>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</si>
  <si>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</si>
  <si>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</si>
  <si>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</si>
  <si>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气象服务</t>
  </si>
  <si>
    <t xml:space="preserve">      气象基础设施建设与维修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</si>
  <si>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</si>
  <si>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</si>
  <si>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</si>
  <si>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</si>
  <si>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</si>
  <si>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</si>
  <si>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</si>
  <si>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</si>
  <si>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购房补贴</t>
  </si>
  <si>
    <t xml:space="preserve">    城乡社区住宅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</si>
  <si>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</si>
  <si>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</si>
  <si>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</si>
  <si>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</si>
  <si>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粮食财务挂账利息补贴</t>
  </si>
  <si>
    <t xml:space="preserve">      其他粮油事务支出</t>
  </si>
  <si>
    <t xml:space="preserve">    粮油储备</t>
  </si>
  <si>
    <t xml:space="preserve">      储备粮（油）库建设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</si>
  <si>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</si>
  <si>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</si>
  <si>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</si>
  <si>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</si>
  <si>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</si>
  <si>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</si>
  <si>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</si>
  <si>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</si>
  <si>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永嘉县2017年一般公共预算收支执行情况</t>
  </si>
  <si>
    <t>预算科目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</si>
  <si>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</si>
  <si>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</si>
  <si>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</si>
  <si>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</si>
  <si>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</si>
  <si>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</si>
  <si>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</si>
  <si>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</si>
  <si>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</si>
  <si>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上年结余</t>
  </si>
  <si>
    <t xml:space="preserve">调入资金   </t>
  </si>
  <si>
    <t>调出资金</t>
  </si>
  <si>
    <t>债务(转贷)收入</t>
  </si>
  <si>
    <t>债务还本支出</t>
  </si>
  <si>
    <t>调入预算稳定调节基金</t>
  </si>
  <si>
    <t>安排预算稳定调节基金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</si>
  <si>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</si>
  <si>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</si>
  <si>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</si>
  <si>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</si>
  <si>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</si>
  <si>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r>
      <t>永嘉县201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年政府性基金收入执行情况</t>
    </r>
  </si>
  <si>
    <t>项        目</t>
  </si>
  <si>
    <t>一、散装水泥专项资金收入</t>
  </si>
  <si>
    <t>二、新型墙体材料专项基金收入</t>
  </si>
  <si>
    <t>三、城市公用事业附加收入</t>
  </si>
  <si>
    <t>四、国有土地使用权出让收入</t>
  </si>
  <si>
    <t>五、国有土地收益基金收入</t>
  </si>
  <si>
    <t>六、农业土地开发资金收入</t>
  </si>
  <si>
    <t>七、彩票公益金收入</t>
  </si>
  <si>
    <t>八、城市基础设施配套费收入</t>
  </si>
  <si>
    <t>九、其他政府性基金收入</t>
  </si>
  <si>
    <t>合    计</t>
  </si>
  <si>
    <t>永嘉县2017年政府性基金支出（类级）执行情况</t>
  </si>
  <si>
    <t>项  目</t>
  </si>
  <si>
    <t xml:space="preserve"> 一、 社会保障和就业支出</t>
  </si>
  <si>
    <t xml:space="preserve"> 二、 城乡社区支出</t>
  </si>
  <si>
    <t xml:space="preserve"> 三、资源勘探信息等支出</t>
  </si>
  <si>
    <t xml:space="preserve"> 四、商业服务业等支出</t>
  </si>
  <si>
    <t xml:space="preserve"> 五、其他支出</t>
  </si>
  <si>
    <t xml:space="preserve"> 六、债务付息支出</t>
  </si>
  <si>
    <t xml:space="preserve"> 七、债务发行费用支出</t>
  </si>
  <si>
    <t>永嘉县2017年政府性基金支出（项级）执行情况</t>
  </si>
  <si>
    <t>政府性基金支出合计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</si>
  <si>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</si>
  <si>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</si>
  <si>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</si>
  <si>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</si>
  <si>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</si>
  <si>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</si>
  <si>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</si>
  <si>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</si>
  <si>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</si>
  <si>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</si>
  <si>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</si>
  <si>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</si>
  <si>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</si>
  <si>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公共租赁住房支出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</si>
  <si>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</si>
  <si>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</si>
  <si>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</si>
  <si>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</si>
  <si>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</si>
  <si>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</si>
  <si>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  耕地开发专项支出</t>
  </si>
  <si>
    <t xml:space="preserve">      基本农田建设和保护支出</t>
  </si>
  <si>
    <t xml:space="preserve">    城市基础设施配套费及对应专项债务收入安排的支出</t>
  </si>
  <si>
    <t xml:space="preserve">      城市环境卫生</t>
  </si>
  <si>
    <t xml:space="preserve">      其他城市基础设施配套费安排的支出</t>
  </si>
  <si>
    <t xml:space="preserve">    污水处理费及对应专项债务收入安排的支出</t>
  </si>
  <si>
    <t xml:space="preserve">      其他污水处理费安排的支出</t>
  </si>
  <si>
    <t xml:space="preserve">    散装水泥专项资金及对应专项债务收入安排的支出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</si>
  <si>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</si>
  <si>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</si>
  <si>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</si>
  <si>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其他新型墙体材料专项基金支出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</si>
  <si>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</si>
  <si>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</si>
  <si>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</si>
  <si>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其他政府性基金及对应专项债务收入安排的支出</t>
  </si>
  <si>
    <t xml:space="preserve">      其他政府性基金支出</t>
  </si>
  <si>
    <t xml:space="preserve">    彩票发行销售机构业务费安排的支出</t>
  </si>
  <si>
    <t xml:space="preserve">      福利彩票销售机构的业务费支出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</si>
  <si>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</si>
  <si>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</si>
  <si>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</si>
  <si>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</si>
  <si>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</si>
  <si>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</si>
  <si>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</si>
  <si>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</si>
  <si>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</si>
  <si>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永嘉县2017年政府性基金收支执行情况</t>
  </si>
  <si>
    <t>项     目</t>
  </si>
  <si>
    <t>一、收入合计</t>
  </si>
  <si>
    <t>（一）政府性基金收入</t>
  </si>
  <si>
    <t>（二）转移性收入等</t>
  </si>
  <si>
    <t xml:space="preserve">   1.省市转移支付收入</t>
  </si>
  <si>
    <t xml:space="preserve">   2.上年结余</t>
  </si>
  <si>
    <t xml:space="preserve">   3.新增债券收入</t>
  </si>
  <si>
    <t>二、支出合计</t>
  </si>
  <si>
    <t>（一）政府性基金支出</t>
  </si>
  <si>
    <t>（二）转移性支出</t>
  </si>
  <si>
    <t xml:space="preserve">   1.调出资金</t>
  </si>
  <si>
    <t xml:space="preserve">   2.结转下年项目支出</t>
  </si>
  <si>
    <t>永嘉县2017年社保基金收入执行情况</t>
  </si>
  <si>
    <t>项       目</t>
  </si>
  <si>
    <t>预算数</t>
  </si>
  <si>
    <t>一、企业基本养老保险基金</t>
  </si>
  <si>
    <t>二、机关事业养老保险基金</t>
  </si>
  <si>
    <t>三、失业保险基金</t>
  </si>
  <si>
    <t>四、工伤保险基金</t>
  </si>
  <si>
    <t>五、生育保险基金</t>
  </si>
  <si>
    <t>六、基本医疗保险基金</t>
  </si>
  <si>
    <t>七、公务员医疗补助</t>
  </si>
  <si>
    <t>八、医疗保险救助</t>
  </si>
  <si>
    <t>九、城乡居民基本养老保险基金</t>
  </si>
  <si>
    <t>十、城乡居民基本医疗保险基金</t>
  </si>
  <si>
    <t>十一、被征地农民养老保险基金</t>
  </si>
  <si>
    <t>永嘉县2017年社保基金支出执行情况</t>
  </si>
  <si>
    <t>项      目</t>
  </si>
  <si>
    <t>调整预算数</t>
  </si>
  <si>
    <r>
      <t>永嘉县201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年国有资本经营收支执行情况</t>
    </r>
  </si>
  <si>
    <t>收          入</t>
  </si>
  <si>
    <t>支          出</t>
  </si>
  <si>
    <t>一、利润收入</t>
  </si>
  <si>
    <t>解决历史遗留问题及改革成本支出</t>
  </si>
  <si>
    <t>金融企业利润收入</t>
  </si>
  <si>
    <t>厂办大集体改革支出</t>
  </si>
  <si>
    <t>烟草企业利润收入</t>
  </si>
  <si>
    <t>三供一业移交补助支出</t>
  </si>
  <si>
    <t>石油石化企业利润收入</t>
  </si>
  <si>
    <t>国有企业办职教幼教补助支出</t>
  </si>
  <si>
    <t>电力企业利润收入</t>
  </si>
  <si>
    <t>国有企业办公共服务机构移交补助支出</t>
  </si>
  <si>
    <t>电信企业利润收入</t>
  </si>
  <si>
    <t>国有企业退休人员社会化管理补助支出</t>
  </si>
  <si>
    <t>其他国有资本经营预算企业利润收入</t>
  </si>
  <si>
    <t>国有企业棚户区改造支出</t>
  </si>
  <si>
    <t>请根据科目书列……</t>
  </si>
  <si>
    <t>国有企业改革成本支出</t>
  </si>
  <si>
    <t>离休干部医药费补助支出</t>
  </si>
  <si>
    <t>二、股利、股息收入</t>
  </si>
  <si>
    <t>其他解决历史遗留问题及改革成本支出</t>
  </si>
  <si>
    <t>国有控股公司股利、股息收入</t>
  </si>
  <si>
    <t>国有企业资本金注入</t>
  </si>
  <si>
    <t>国有参股公司股利、股息收入</t>
  </si>
  <si>
    <t>国有经济结构调整支出</t>
  </si>
  <si>
    <t>金融企业股利、股息收入</t>
  </si>
  <si>
    <t>公益性设施投资支出</t>
  </si>
  <si>
    <t>其他国有资本经营预算企业股利、股息收入</t>
  </si>
  <si>
    <t>前瞻性战略性产业发展支出</t>
  </si>
  <si>
    <t>三、产权转让收入</t>
  </si>
  <si>
    <t>生态环境保护支出</t>
  </si>
  <si>
    <t>国有股权、股份转让收入</t>
  </si>
  <si>
    <t>支持科技进步支出</t>
  </si>
  <si>
    <t>国有独资企业产权转让收入</t>
  </si>
  <si>
    <t>保障国家经济安全支出</t>
  </si>
  <si>
    <t>金融企业产权转让收入</t>
  </si>
  <si>
    <t>对外投资合作支出</t>
  </si>
  <si>
    <t>其他国有资本经营预算企业产权转让收入</t>
  </si>
  <si>
    <t>其他国有企业资本金注入</t>
  </si>
  <si>
    <t>四、清算收入</t>
  </si>
  <si>
    <t>国有企业政策性补贴</t>
  </si>
  <si>
    <t>国有股权、股份清算收入</t>
  </si>
  <si>
    <t>金融国有资本经营预算支出</t>
  </si>
  <si>
    <t>国有独资企业清算收入</t>
  </si>
  <si>
    <t>资本性支出</t>
  </si>
  <si>
    <t>其他国有资本经营预算企业清算收入</t>
  </si>
  <si>
    <t>改革性支出</t>
  </si>
  <si>
    <t>五、其他国有资本经营预算收入</t>
  </si>
  <si>
    <t>其他金融国有资本经营预算支出</t>
  </si>
  <si>
    <t>其他国有资本经营预算支出</t>
  </si>
  <si>
    <t>国有资本经营预算调出资金</t>
  </si>
  <si>
    <t>上年结转</t>
  </si>
  <si>
    <t>结转下年</t>
  </si>
  <si>
    <t xml:space="preserve"> 合        计</t>
  </si>
  <si>
    <t>合      计</t>
  </si>
  <si>
    <t>永嘉县2017年一般债务限额与余额明细表</t>
  </si>
  <si>
    <t>单位名称</t>
  </si>
  <si>
    <t>债务名称</t>
  </si>
  <si>
    <t>债务类型</t>
  </si>
  <si>
    <t>期初数</t>
  </si>
  <si>
    <t>当期举借</t>
  </si>
  <si>
    <t>当期置换</t>
  </si>
  <si>
    <t>当期偿还本金</t>
  </si>
  <si>
    <t>期末数</t>
  </si>
  <si>
    <t>限额</t>
  </si>
  <si>
    <t>永嘉投资集团有限公司</t>
  </si>
  <si>
    <t>14永嘉债（或有转入）</t>
  </si>
  <si>
    <t>一般债务</t>
  </si>
  <si>
    <t>永嘉县财政局</t>
  </si>
  <si>
    <t>浙财预执[2015]48号在建项目债券（瓯北高级中学）</t>
  </si>
  <si>
    <t>2015年浙江省政府一般债券（六期）</t>
  </si>
  <si>
    <t>浙财预执[2015]48号在建项目债券(粮食储备库工程）</t>
  </si>
  <si>
    <t>2015年浙江省政府定向发行一般债券（五期）</t>
  </si>
  <si>
    <t>存量一般债券[2015年浙江省政府定向发行一般债券（七期）]</t>
  </si>
  <si>
    <t>浙财预执[2015]48号在建项目债券(环城北路周转房安置项目）</t>
  </si>
  <si>
    <t>东瓯大桥建设借款</t>
  </si>
  <si>
    <t>浙财预执[2015]48号在建项目债券(电大扩建二期）</t>
  </si>
  <si>
    <t>温州市乐清雁荡至楠溪江公路工程建设</t>
  </si>
  <si>
    <t>浙财预执[2015]48号在建项目债券（体育两馆）</t>
  </si>
  <si>
    <t>2015年浙江省政府定向发行一般债券（三期）</t>
  </si>
  <si>
    <t>2016年浙江省政府一般债券（四期）</t>
  </si>
  <si>
    <t>浙财预执[2015]48号在建项目债券(阳光大道西向延伸段工程）</t>
  </si>
  <si>
    <t>浙财预执[2015]48号在建项目债券(公安三所）</t>
  </si>
  <si>
    <t>浙财预执[2015]48号在建项目债券（F地块4#组团周转房安置）</t>
  </si>
  <si>
    <t>2015年浙江省政府定向发行一般债券（四期）</t>
  </si>
  <si>
    <t>浙财预执[2015]48号在建项目债券（桥头菇溪河道）</t>
  </si>
  <si>
    <t>41省道永嘉沙头至上塘段改建工程</t>
  </si>
  <si>
    <t>永嘉县三塘隧洞分洪应急工程（永嘉县排涝应急工程）</t>
  </si>
  <si>
    <t>41省道永嘉岩头至大若岩段公路工程</t>
  </si>
  <si>
    <t>浙财预执[2015]48号在建项目债券（屿门-黄屿农房改造集聚工程）</t>
  </si>
  <si>
    <t>浙财预执[2015]48号在建项目债券(人民医院急诊综合楼）</t>
  </si>
  <si>
    <t>2016年浙江省政府一般债券（十二期）</t>
  </si>
  <si>
    <t>诸永高速公路温州段延伸工程(过江通道）</t>
  </si>
  <si>
    <t>诸永高速公路温州延伸段工程建设（过江通道）</t>
  </si>
  <si>
    <t>41省道南复线永嘉岩头至大若岩公路工程</t>
  </si>
  <si>
    <t>浙财预执[2015]48号在建项目债券（三江12#地块农房集聚工程）</t>
  </si>
  <si>
    <t>浙财预执[2015]48号在建项目债券（福佑至沙头段改建工程）</t>
  </si>
  <si>
    <t>浙财预执[2015]48号在建项目债券（水利通用于五水共治）</t>
  </si>
  <si>
    <t>诸永高速公路温州段延伸工程(过江通道)</t>
  </si>
  <si>
    <t>浙财预执[2015]48号在建项目债券（中医医院医疗综合楼）</t>
  </si>
  <si>
    <t>存量一般债券[2015年浙江省政府定向发行一般债券（八期）]</t>
  </si>
  <si>
    <t>2016年浙江省政府一般债券（十五期）</t>
  </si>
  <si>
    <t>2016年浙江省政府定向发行置换一般债券（三期）</t>
  </si>
  <si>
    <t>2015年浙江省政府一般债券（四期）</t>
  </si>
  <si>
    <t>2015年浙江省政府一般债券（八期）</t>
  </si>
  <si>
    <t>2015年浙江省政府一般债券（十二期）</t>
  </si>
  <si>
    <t>2016年浙江省政府定向发行置换一般债券（四期）</t>
  </si>
  <si>
    <t>2016年浙江省政府一般债券（八期）</t>
  </si>
  <si>
    <t>永嘉县交通投资集团有限公司</t>
  </si>
  <si>
    <t>41省道福佑至沙头段改建工程银行借款（或有转入）</t>
  </si>
  <si>
    <t>永嘉县三江新城开发投资有限公司</t>
  </si>
  <si>
    <t>12#农房改造工程（或有转入）</t>
  </si>
  <si>
    <t>永嘉县水利投资开发有限公司</t>
  </si>
  <si>
    <t>桥下镇西溪主河道三期防洪工程（或有转入）</t>
  </si>
  <si>
    <t>2017年浙江省政府定向发行置换一般债券（三期）</t>
  </si>
  <si>
    <t>2017年浙江省政府一般债券（一期）</t>
  </si>
  <si>
    <t>2017年浙江省政府一般债券（六期）</t>
  </si>
  <si>
    <t>永嘉县2017年专项债务限额与余额明细表</t>
  </si>
  <si>
    <t>12#农房改造工程BT（部分）（或有转入）</t>
  </si>
  <si>
    <t>专项债务</t>
  </si>
  <si>
    <t>永嘉县上塘中心城区建设投资有限公司</t>
  </si>
  <si>
    <t>屿门-黄屿农房改造集聚建设工程贷款（或有转入）</t>
  </si>
  <si>
    <t>2015年浙江省政府定向发行专项债券（三期）</t>
  </si>
  <si>
    <t>2015年浙江省政府专项债券（四期）</t>
  </si>
  <si>
    <t>2015年浙江省政府定向发行专项债券（七期）</t>
  </si>
  <si>
    <t>2016年浙江省政府定向发行置换专项债券（四期）</t>
  </si>
  <si>
    <t>2016年浙江省政府专项债券（四期）</t>
  </si>
  <si>
    <t>2017年浙江省政府专项债券（十三期）</t>
  </si>
  <si>
    <t>2017年浙江省政府专项债券（一期）</t>
  </si>
  <si>
    <t>永嘉县2018年一般公共预算收入草案</t>
  </si>
  <si>
    <t xml:space="preserve">上年执行数
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</si>
  <si>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.企业所得税</t>
    </r>
  </si>
  <si>
    <r>
      <t xml:space="preserve">    </t>
    </r>
    <r>
      <rPr>
        <sz val="12"/>
        <rFont val="宋体"/>
        <family val="0"/>
      </rPr>
      <t>3</t>
    </r>
    <r>
      <rPr>
        <sz val="12"/>
        <rFont val="宋体"/>
        <family val="0"/>
      </rPr>
      <t>.个人所得税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</si>
  <si>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.资源税</t>
    </r>
  </si>
  <si>
    <r>
      <t xml:space="preserve">    </t>
    </r>
    <r>
      <rPr>
        <sz val="12"/>
        <rFont val="宋体"/>
        <family val="0"/>
      </rPr>
      <t>5</t>
    </r>
    <r>
      <rPr>
        <sz val="12"/>
        <rFont val="宋体"/>
        <family val="0"/>
      </rPr>
      <t>.城建税</t>
    </r>
  </si>
  <si>
    <r>
      <t xml:space="preserve">    </t>
    </r>
    <r>
      <rPr>
        <sz val="12"/>
        <rFont val="宋体"/>
        <family val="0"/>
      </rPr>
      <t>6</t>
    </r>
    <r>
      <rPr>
        <sz val="12"/>
        <rFont val="宋体"/>
        <family val="0"/>
      </rPr>
      <t>.房产税</t>
    </r>
  </si>
  <si>
    <r>
      <t xml:space="preserve">    </t>
    </r>
    <r>
      <rPr>
        <sz val="12"/>
        <rFont val="宋体"/>
        <family val="0"/>
      </rPr>
      <t>7</t>
    </r>
    <r>
      <rPr>
        <sz val="12"/>
        <rFont val="宋体"/>
        <family val="0"/>
      </rPr>
      <t>.印花税</t>
    </r>
  </si>
  <si>
    <r>
      <t xml:space="preserve">    </t>
    </r>
    <r>
      <rPr>
        <sz val="12"/>
        <rFont val="宋体"/>
        <family val="0"/>
      </rPr>
      <t>8</t>
    </r>
    <r>
      <rPr>
        <sz val="12"/>
        <rFont val="宋体"/>
        <family val="0"/>
      </rPr>
      <t>.城镇土地使用税</t>
    </r>
  </si>
  <si>
    <r>
      <t xml:space="preserve">    </t>
    </r>
    <r>
      <rPr>
        <sz val="12"/>
        <rFont val="宋体"/>
        <family val="0"/>
      </rPr>
      <t>9</t>
    </r>
    <r>
      <rPr>
        <sz val="12"/>
        <rFont val="宋体"/>
        <family val="0"/>
      </rPr>
      <t>.土地增值税</t>
    </r>
  </si>
  <si>
    <r>
      <t xml:space="preserve">    1</t>
    </r>
    <r>
      <rPr>
        <sz val="12"/>
        <rFont val="宋体"/>
        <family val="0"/>
      </rPr>
      <t>0</t>
    </r>
    <r>
      <rPr>
        <sz val="12"/>
        <rFont val="宋体"/>
        <family val="0"/>
      </rPr>
      <t>.车船税</t>
    </r>
  </si>
  <si>
    <r>
      <t xml:space="preserve">    1</t>
    </r>
    <r>
      <rPr>
        <sz val="12"/>
        <rFont val="宋体"/>
        <family val="0"/>
      </rPr>
      <t>1</t>
    </r>
    <r>
      <rPr>
        <sz val="12"/>
        <rFont val="宋体"/>
        <family val="0"/>
      </rPr>
      <t>.耕地占用税</t>
    </r>
  </si>
  <si>
    <r>
      <t xml:space="preserve">    1</t>
    </r>
    <r>
      <rPr>
        <sz val="12"/>
        <rFont val="宋体"/>
        <family val="0"/>
      </rPr>
      <t>2</t>
    </r>
    <r>
      <rPr>
        <sz val="12"/>
        <rFont val="宋体"/>
        <family val="0"/>
      </rPr>
      <t>.契税</t>
    </r>
  </si>
  <si>
    <r>
      <t xml:space="preserve">    1</t>
    </r>
    <r>
      <rPr>
        <sz val="12"/>
        <rFont val="宋体"/>
        <family val="0"/>
      </rPr>
      <t>3</t>
    </r>
    <r>
      <rPr>
        <sz val="12"/>
        <rFont val="宋体"/>
        <family val="0"/>
      </rPr>
      <t>.环保税</t>
    </r>
  </si>
  <si>
    <t xml:space="preserve">    (2)其他专项收入</t>
  </si>
  <si>
    <t>合       计</t>
  </si>
  <si>
    <t xml:space="preserve">     </t>
  </si>
  <si>
    <t xml:space="preserve">      </t>
  </si>
  <si>
    <t>永嘉县2018年一般公共预算支出（类级）草案</t>
  </si>
  <si>
    <t>十九、预备费</t>
  </si>
  <si>
    <t>二十、其他支出</t>
  </si>
  <si>
    <t>二十二、债务付息支出</t>
  </si>
  <si>
    <t>二十三、债务发行费用支出</t>
  </si>
  <si>
    <t>备注：城乡社区支出科目上年执行数同口径减少新增债券25000万元。</t>
  </si>
  <si>
    <t>永嘉县2018年一般公共预算支出（项级）草案</t>
  </si>
  <si>
    <t xml:space="preserve">      人大监督</t>
  </si>
  <si>
    <t xml:space="preserve">      其他社会科学支出</t>
  </si>
  <si>
    <t xml:space="preserve">      财政对其他基本养老保险基金的补助</t>
  </si>
  <si>
    <t xml:space="preserve">      行政单位医疗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</si>
  <si>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</si>
  <si>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</si>
  <si>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</si>
  <si>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成品油价格改革对渔业的补贴</t>
  </si>
  <si>
    <t xml:space="preserve">  金融支出</t>
  </si>
  <si>
    <t xml:space="preserve">    金融发展支出</t>
  </si>
  <si>
    <t xml:space="preserve">      商业银行贷款贴息</t>
  </si>
  <si>
    <t xml:space="preserve">    其他金融支出（款）</t>
  </si>
  <si>
    <t xml:space="preserve">      其他金融支出(项)</t>
  </si>
  <si>
    <t xml:space="preserve">    其他国土海洋气象等支出</t>
  </si>
  <si>
    <t xml:space="preserve">      其他国土海洋气象等支出</t>
  </si>
  <si>
    <t xml:space="preserve">  预备费</t>
  </si>
  <si>
    <t xml:space="preserve">   预备费</t>
  </si>
  <si>
    <t>永嘉县2018年一般公共预算支出草案（本级）</t>
  </si>
  <si>
    <t>永嘉县2018年一般公共预算基本支出政府经济分类支出草案（本级）</t>
  </si>
  <si>
    <t>经济分类科目</t>
  </si>
  <si>
    <t>单位名称（科目名称）</t>
  </si>
  <si>
    <t xml:space="preserve">          总计</t>
  </si>
  <si>
    <t xml:space="preserve">    501</t>
  </si>
  <si>
    <t xml:space="preserve">    机关工资福利支出</t>
  </si>
  <si>
    <t xml:space="preserve">        50101</t>
  </si>
  <si>
    <t xml:space="preserve">        工资奖金津补贴</t>
  </si>
  <si>
    <t xml:space="preserve">        50102</t>
  </si>
  <si>
    <t xml:space="preserve">        社会保障缴费</t>
  </si>
  <si>
    <t xml:space="preserve">        50103</t>
  </si>
  <si>
    <t xml:space="preserve">        住房公积金</t>
  </si>
  <si>
    <t xml:space="preserve">        50199</t>
  </si>
  <si>
    <t xml:space="preserve">        其他工资福利支出</t>
  </si>
  <si>
    <t xml:space="preserve">    502</t>
  </si>
  <si>
    <t xml:space="preserve">    机关商品和服务支出</t>
  </si>
  <si>
    <t xml:space="preserve">        50201</t>
  </si>
  <si>
    <t xml:space="preserve">        办公经费</t>
  </si>
  <si>
    <t xml:space="preserve">        50202</t>
  </si>
  <si>
    <t xml:space="preserve">        会议费</t>
  </si>
  <si>
    <t xml:space="preserve">        50203</t>
  </si>
  <si>
    <t xml:space="preserve">        培训费</t>
  </si>
  <si>
    <t xml:space="preserve">        50204</t>
  </si>
  <si>
    <t xml:space="preserve">        专用材料购置费</t>
  </si>
  <si>
    <t xml:space="preserve">        50205</t>
  </si>
  <si>
    <t xml:space="preserve">        委托业务费</t>
  </si>
  <si>
    <t xml:space="preserve">        50206</t>
  </si>
  <si>
    <t xml:space="preserve">        公务接待费</t>
  </si>
  <si>
    <t xml:space="preserve">        50208</t>
  </si>
  <si>
    <t xml:space="preserve">        公务用车运行维护费</t>
  </si>
  <si>
    <t xml:space="preserve">        50209</t>
  </si>
  <si>
    <t xml:space="preserve">        维修（护）费</t>
  </si>
  <si>
    <t xml:space="preserve">        50299</t>
  </si>
  <si>
    <t xml:space="preserve">        其他商品和服务支出</t>
  </si>
  <si>
    <t xml:space="preserve">    503</t>
  </si>
  <si>
    <t xml:space="preserve">    机关资本性支出（一）</t>
  </si>
  <si>
    <t xml:space="preserve">        50303</t>
  </si>
  <si>
    <t xml:space="preserve">        公务用车购置</t>
  </si>
  <si>
    <t xml:space="preserve">        50306</t>
  </si>
  <si>
    <t xml:space="preserve">        设备购置</t>
  </si>
  <si>
    <t xml:space="preserve">        50399</t>
  </si>
  <si>
    <t xml:space="preserve">        其他资本性支出</t>
  </si>
  <si>
    <t xml:space="preserve">    505</t>
  </si>
  <si>
    <t xml:space="preserve">    对事业单位经常性补助</t>
  </si>
  <si>
    <t xml:space="preserve">        50501</t>
  </si>
  <si>
    <t xml:space="preserve">        工资福利支出</t>
  </si>
  <si>
    <t xml:space="preserve">        50502</t>
  </si>
  <si>
    <t xml:space="preserve">        商品和服务支出</t>
  </si>
  <si>
    <t xml:space="preserve">    506</t>
  </si>
  <si>
    <t xml:space="preserve">    对事业单位资本性补助</t>
  </si>
  <si>
    <t xml:space="preserve">        50601</t>
  </si>
  <si>
    <t xml:space="preserve">        资本性支出（一）</t>
  </si>
  <si>
    <t xml:space="preserve">    509</t>
  </si>
  <si>
    <t xml:space="preserve">    对个人和家庭的补助</t>
  </si>
  <si>
    <t xml:space="preserve">        50901</t>
  </si>
  <si>
    <t xml:space="preserve">        社会福利和救助</t>
  </si>
  <si>
    <t xml:space="preserve">        50905</t>
  </si>
  <si>
    <t xml:space="preserve">        离退休费</t>
  </si>
  <si>
    <t xml:space="preserve">        50999</t>
  </si>
  <si>
    <t xml:space="preserve">        其他对个人和家庭补助</t>
  </si>
  <si>
    <t>永嘉县2018年一般公共预算转移支付表</t>
  </si>
  <si>
    <t>本年收入合计</t>
  </si>
  <si>
    <t>本年支出合计</t>
  </si>
  <si>
    <t>县级2018年一般公共预算专项转移支付预算表（按地区）</t>
  </si>
  <si>
    <t>序号</t>
  </si>
  <si>
    <t>项目</t>
  </si>
  <si>
    <t>合计</t>
  </si>
  <si>
    <t>.....</t>
  </si>
  <si>
    <t>....</t>
  </si>
  <si>
    <t>一、</t>
  </si>
  <si>
    <t>说明：此表无数据</t>
  </si>
  <si>
    <t>县级2018年一般公共预算专项转移支付预算表（按项目）</t>
  </si>
  <si>
    <t>一、项目名称.......</t>
  </si>
  <si>
    <t>地区</t>
  </si>
  <si>
    <t>永嘉县2018年政府性基金收入草案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</si>
  <si>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</si>
  <si>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</si>
  <si>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</si>
  <si>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</si>
  <si>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</si>
  <si>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</si>
  <si>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</si>
  <si>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永嘉县2018年政府性基金支出草案</t>
  </si>
  <si>
    <r>
      <t xml:space="preserve"> </t>
    </r>
    <r>
      <rPr>
        <sz val="12"/>
        <rFont val="宋体"/>
        <family val="0"/>
      </rPr>
      <t>三、交通运输支出</t>
    </r>
  </si>
  <si>
    <t xml:space="preserve"> 四、资源勘探信息等支出</t>
  </si>
  <si>
    <t xml:space="preserve"> 五、商业服务业等支出</t>
  </si>
  <si>
    <t xml:space="preserve"> 六、其他支出</t>
  </si>
  <si>
    <t xml:space="preserve"> 七、债务付息支出</t>
  </si>
  <si>
    <t xml:space="preserve"> 八、债务发行费用支出</t>
  </si>
  <si>
    <t>备注：城乡社区支出科目上年执行数同口径减少新增债券30000万元。</t>
  </si>
  <si>
    <r>
      <t>永嘉县201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年政府性基金支出草案</t>
    </r>
  </si>
  <si>
    <t xml:space="preserve">    车辆通行费及对应专项债务收入安排的支出</t>
  </si>
  <si>
    <t xml:space="preserve">      其他车辆通行费安排的支出</t>
  </si>
  <si>
    <t xml:space="preserve">     耕地开垦费安排的支出</t>
  </si>
  <si>
    <t>永嘉县2018年政府性基金支出草案（本级）</t>
  </si>
  <si>
    <t>永嘉县2018年政府性基金转移支付表</t>
  </si>
  <si>
    <t>永嘉县2018年国有资本经营收支草案</t>
  </si>
  <si>
    <t>永嘉县2018年社保基金收入草案</t>
  </si>
  <si>
    <t>永嘉县2018年社保基金支出草案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</si>
</sst>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_ "/>
    <numFmt numFmtId="180" formatCode="0.0"/>
    <numFmt numFmtId="181" formatCode="0.00_ "/>
    <numFmt numFmtId="182" formatCode="0_ "/>
    <numFmt numFmtId="183" formatCode="_ * #,##0_ ;_ * \-#,##0_ ;_ * &quot;-&quot;??_ ;_ @_ "/>
    <numFmt numFmtId="184" formatCode="#,##0.0_);[Red]\(#,##0.0\)"/>
    <numFmt numFmtId="185" formatCode="_ * #,##0.0_ ;_ * \-#,##0.0_ ;_ * &quot;-&quot;??_ ;_ @_ "/>
  </numFmts>
  <fonts count="7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4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b/>
      <sz val="12"/>
      <name val="Arial"/>
      <family val="2"/>
    </font>
    <font>
      <sz val="10"/>
      <name val="黑体"/>
      <family val="3"/>
    </font>
    <font>
      <sz val="11"/>
      <name val="Arial"/>
      <family val="2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楷体_GB2312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6" fillId="9" borderId="0" applyNumberFormat="0" applyBorder="0" applyAlignment="0" applyProtection="0"/>
    <xf numFmtId="0" fontId="57" fillId="0" borderId="5" applyNumberFormat="0" applyFill="0" applyAlignment="0" applyProtection="0"/>
    <xf numFmtId="0" fontId="56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43" fillId="0" borderId="0">
      <alignment vertical="center"/>
      <protection/>
    </xf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3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10" xfId="2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22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177" fontId="13" fillId="0" borderId="0" xfId="0" applyNumberFormat="1" applyFont="1" applyAlignment="1">
      <alignment vertical="center"/>
    </xf>
    <xf numFmtId="0" fontId="9" fillId="0" borderId="0" xfId="65" applyFont="1" applyAlignment="1">
      <alignment horizontal="center" vertical="center"/>
      <protection/>
    </xf>
    <xf numFmtId="177" fontId="10" fillId="33" borderId="0" xfId="0" applyNumberFormat="1" applyFont="1" applyFill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177" fontId="10" fillId="0" borderId="10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7" fontId="18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0" fillId="33" borderId="0" xfId="0" applyFont="1" applyFill="1" applyAlignment="1">
      <alignment horizontal="right" vertical="center"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33" borderId="14" xfId="0" applyNumberFormat="1" applyFont="1" applyFill="1" applyBorder="1" applyAlignment="1" applyProtection="1">
      <alignment horizontal="left" vertical="center"/>
      <protection/>
    </xf>
    <xf numFmtId="176" fontId="10" fillId="33" borderId="14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19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80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0" xfId="66" applyNumberFormat="1" applyFont="1" applyBorder="1" applyAlignment="1">
      <alignment horizontal="right" vertical="center"/>
      <protection/>
    </xf>
    <xf numFmtId="178" fontId="1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Fill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horizontal="right"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1" fillId="0" borderId="10" xfId="66" applyNumberFormat="1" applyFont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14" fillId="0" borderId="0" xfId="0" applyNumberFormat="1" applyFont="1" applyFill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4" fillId="0" borderId="0" xfId="0" applyFont="1" applyAlignment="1">
      <alignment vertical="center"/>
    </xf>
    <xf numFmtId="3" fontId="0" fillId="3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/>
    </xf>
    <xf numFmtId="177" fontId="10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177" fontId="22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4" xfId="0" applyNumberFormat="1" applyFont="1" applyFill="1" applyBorder="1" applyAlignment="1" applyProtection="1">
      <alignment horizontal="left" vertical="center"/>
      <protection/>
    </xf>
    <xf numFmtId="177" fontId="10" fillId="33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Alignment="1" applyProtection="1">
      <alignment horizontal="left" vertical="center"/>
      <protection/>
    </xf>
    <xf numFmtId="0" fontId="16" fillId="33" borderId="10" xfId="0" applyNumberFormat="1" applyFont="1" applyFill="1" applyBorder="1" applyAlignment="1" applyProtection="1">
      <alignment horizontal="left" vertical="center"/>
      <protection/>
    </xf>
    <xf numFmtId="177" fontId="13" fillId="33" borderId="0" xfId="0" applyNumberFormat="1" applyFont="1" applyFill="1" applyAlignment="1">
      <alignment vertical="center"/>
    </xf>
    <xf numFmtId="181" fontId="10" fillId="33" borderId="0" xfId="0" applyNumberFormat="1" applyFont="1" applyFill="1" applyAlignment="1">
      <alignment vertical="center"/>
    </xf>
    <xf numFmtId="177" fontId="10" fillId="33" borderId="0" xfId="0" applyNumberFormat="1" applyFont="1" applyFill="1" applyAlignment="1">
      <alignment horizontal="left" vertical="center"/>
    </xf>
    <xf numFmtId="181" fontId="10" fillId="33" borderId="0" xfId="0" applyNumberFormat="1" applyFont="1" applyFill="1" applyAlignment="1">
      <alignment horizontal="right" vertical="center"/>
    </xf>
    <xf numFmtId="177" fontId="22" fillId="33" borderId="12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/>
    </xf>
    <xf numFmtId="181" fontId="22" fillId="33" borderId="10" xfId="0" applyNumberFormat="1" applyFont="1" applyFill="1" applyBorder="1" applyAlignment="1" applyProtection="1">
      <alignment horizontal="center" vertical="center"/>
      <protection/>
    </xf>
    <xf numFmtId="176" fontId="10" fillId="33" borderId="10" xfId="0" applyNumberFormat="1" applyFont="1" applyFill="1" applyBorder="1" applyAlignment="1" applyProtection="1">
      <alignment vertical="center"/>
      <protection/>
    </xf>
    <xf numFmtId="179" fontId="10" fillId="33" borderId="1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left" vertical="center"/>
    </xf>
    <xf numFmtId="177" fontId="0" fillId="33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0" borderId="0" xfId="64" applyFont="1" applyFill="1" applyAlignment="1">
      <alignment horizontal="center" vertical="center"/>
      <protection/>
    </xf>
    <xf numFmtId="177" fontId="0" fillId="33" borderId="10" xfId="22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3" fontId="10" fillId="0" borderId="0" xfId="64" applyNumberFormat="1" applyFont="1" applyFill="1" applyAlignment="1">
      <alignment vertical="center"/>
      <protection/>
    </xf>
    <xf numFmtId="176" fontId="5" fillId="33" borderId="10" xfId="47" applyNumberFormat="1" applyFont="1" applyFill="1" applyBorder="1" applyAlignment="1">
      <alignment horizontal="right" vertical="center"/>
      <protection/>
    </xf>
    <xf numFmtId="176" fontId="0" fillId="33" borderId="13" xfId="64" applyNumberFormat="1" applyFont="1" applyFill="1" applyBorder="1" applyAlignment="1">
      <alignment horizontal="right" vertical="center"/>
      <protection/>
    </xf>
    <xf numFmtId="176" fontId="0" fillId="33" borderId="10" xfId="0" applyNumberFormat="1" applyFont="1" applyFill="1" applyBorder="1" applyAlignment="1">
      <alignment horizontal="right" vertical="center"/>
    </xf>
    <xf numFmtId="182" fontId="0" fillId="33" borderId="10" xfId="0" applyNumberFormat="1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64" applyFont="1" applyFill="1" applyAlignment="1">
      <alignment vertical="center"/>
      <protection/>
    </xf>
    <xf numFmtId="176" fontId="10" fillId="33" borderId="0" xfId="64" applyNumberFormat="1" applyFont="1" applyFill="1" applyBorder="1" applyAlignment="1">
      <alignment horizontal="right" vertical="center"/>
      <protection/>
    </xf>
    <xf numFmtId="176" fontId="1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26" fillId="33" borderId="0" xfId="0" applyNumberFormat="1" applyFont="1" applyFill="1" applyBorder="1" applyAlignment="1" applyProtection="1">
      <alignment horizontal="right" vertical="center"/>
      <protection/>
    </xf>
    <xf numFmtId="0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left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wrapText="1"/>
      <protection/>
    </xf>
    <xf numFmtId="183" fontId="26" fillId="33" borderId="10" xfId="22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83" fontId="10" fillId="0" borderId="10" xfId="22" applyNumberFormat="1" applyFont="1" applyBorder="1" applyAlignment="1">
      <alignment horizontal="right" vertical="center" wrapText="1"/>
    </xf>
    <xf numFmtId="183" fontId="10" fillId="0" borderId="10" xfId="22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22" applyNumberFormat="1" applyFont="1" applyBorder="1" applyAlignment="1">
      <alignment horizontal="right" vertical="center" wrapText="1"/>
    </xf>
    <xf numFmtId="0" fontId="2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>
      <alignment vertical="center"/>
    </xf>
    <xf numFmtId="0" fontId="26" fillId="33" borderId="16" xfId="0" applyNumberFormat="1" applyFont="1" applyFill="1" applyBorder="1" applyAlignment="1" applyProtection="1">
      <alignment horizontal="right" vertical="center"/>
      <protection/>
    </xf>
    <xf numFmtId="0" fontId="28" fillId="33" borderId="17" xfId="0" applyNumberFormat="1" applyFont="1" applyFill="1" applyBorder="1" applyAlignment="1" applyProtection="1">
      <alignment horizontal="center" vertical="center"/>
      <protection/>
    </xf>
    <xf numFmtId="0" fontId="28" fillId="33" borderId="17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NumberFormat="1" applyFont="1" applyFill="1" applyBorder="1" applyAlignment="1" applyProtection="1">
      <alignment horizontal="center" vertical="center"/>
      <protection/>
    </xf>
    <xf numFmtId="0" fontId="26" fillId="33" borderId="17" xfId="0" applyNumberFormat="1" applyFont="1" applyFill="1" applyBorder="1" applyAlignment="1" applyProtection="1">
      <alignment horizontal="center" vertical="center"/>
      <protection/>
    </xf>
    <xf numFmtId="0" fontId="29" fillId="33" borderId="17" xfId="0" applyNumberFormat="1" applyFont="1" applyFill="1" applyBorder="1" applyAlignment="1" applyProtection="1">
      <alignment horizontal="left" vertical="center" wrapText="1"/>
      <protection/>
    </xf>
    <xf numFmtId="0" fontId="29" fillId="33" borderId="17" xfId="0" applyNumberFormat="1" applyFont="1" applyFill="1" applyBorder="1" applyAlignment="1" applyProtection="1">
      <alignment horizontal="left" vertical="center"/>
      <protection/>
    </xf>
    <xf numFmtId="176" fontId="10" fillId="0" borderId="17" xfId="0" applyNumberFormat="1" applyFont="1" applyFill="1" applyBorder="1" applyAlignment="1">
      <alignment horizontal="right" vertical="center" wrapText="1"/>
    </xf>
    <xf numFmtId="0" fontId="26" fillId="33" borderId="17" xfId="0" applyNumberFormat="1" applyFont="1" applyFill="1" applyBorder="1" applyAlignment="1" applyProtection="1">
      <alignment horizontal="left" vertical="center"/>
      <protection/>
    </xf>
    <xf numFmtId="0" fontId="26" fillId="33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>
      <alignment horizontal="left" vertical="center" wrapText="1"/>
    </xf>
    <xf numFmtId="0" fontId="26" fillId="33" borderId="18" xfId="0" applyNumberFormat="1" applyFont="1" applyFill="1" applyBorder="1" applyAlignment="1" applyProtection="1">
      <alignment horizontal="left" vertical="center"/>
      <protection/>
    </xf>
    <xf numFmtId="0" fontId="26" fillId="33" borderId="18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3" fontId="12" fillId="0" borderId="10" xfId="22" applyNumberFormat="1" applyFont="1" applyBorder="1" applyAlignment="1">
      <alignment horizontal="right" vertical="center"/>
    </xf>
    <xf numFmtId="183" fontId="11" fillId="0" borderId="10" xfId="22" applyNumberFormat="1" applyFont="1" applyFill="1" applyBorder="1" applyAlignment="1">
      <alignment horizontal="right" vertical="center"/>
    </xf>
    <xf numFmtId="183" fontId="11" fillId="0" borderId="10" xfId="22" applyNumberFormat="1" applyFont="1" applyBorder="1" applyAlignment="1">
      <alignment horizontal="right" vertical="center"/>
    </xf>
    <xf numFmtId="183" fontId="11" fillId="0" borderId="10" xfId="22" applyNumberFormat="1" applyFont="1" applyBorder="1" applyAlignment="1">
      <alignment vertical="center"/>
    </xf>
    <xf numFmtId="183" fontId="11" fillId="0" borderId="10" xfId="22" applyNumberFormat="1" applyFont="1" applyFill="1" applyBorder="1" applyAlignment="1">
      <alignment horizontal="left" vertical="center"/>
    </xf>
    <xf numFmtId="183" fontId="11" fillId="0" borderId="10" xfId="2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right" vertical="center" wrapText="1"/>
    </xf>
    <xf numFmtId="184" fontId="5" fillId="0" borderId="10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10" fillId="36" borderId="10" xfId="0" applyNumberFormat="1" applyFont="1" applyFill="1" applyBorder="1" applyAlignment="1" applyProtection="1">
      <alignment horizontal="lef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177" fontId="10" fillId="33" borderId="10" xfId="0" applyNumberFormat="1" applyFont="1" applyFill="1" applyBorder="1" applyAlignment="1" applyProtection="1">
      <alignment horizontal="right" vertical="center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80" fontId="0" fillId="33" borderId="10" xfId="0" applyNumberFormat="1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right" vertical="center" wrapText="1"/>
    </xf>
    <xf numFmtId="185" fontId="0" fillId="33" borderId="10" xfId="22" applyNumberFormat="1" applyFont="1" applyFill="1" applyBorder="1" applyAlignment="1">
      <alignment vertical="center"/>
    </xf>
    <xf numFmtId="177" fontId="0" fillId="33" borderId="10" xfId="66" applyNumberFormat="1" applyFont="1" applyFill="1" applyBorder="1" applyAlignment="1">
      <alignment vertical="center"/>
      <protection/>
    </xf>
    <xf numFmtId="178" fontId="0" fillId="33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left" vertical="center" wrapText="1"/>
    </xf>
    <xf numFmtId="185" fontId="0" fillId="0" borderId="10" xfId="22" applyNumberFormat="1" applyFont="1" applyBorder="1" applyAlignment="1">
      <alignment vertical="center"/>
    </xf>
    <xf numFmtId="177" fontId="0" fillId="0" borderId="10" xfId="66" applyNumberFormat="1" applyFont="1" applyBorder="1" applyAlignment="1">
      <alignment vertical="center"/>
      <protection/>
    </xf>
    <xf numFmtId="180" fontId="5" fillId="0" borderId="10" xfId="0" applyNumberFormat="1" applyFont="1" applyFill="1" applyBorder="1" applyAlignment="1">
      <alignment horizontal="left" vertical="center" wrapText="1"/>
    </xf>
    <xf numFmtId="177" fontId="21" fillId="33" borderId="10" xfId="0" applyNumberFormat="1" applyFont="1" applyFill="1" applyBorder="1" applyAlignment="1">
      <alignment horizontal="right" vertical="center" wrapText="1"/>
    </xf>
    <xf numFmtId="182" fontId="0" fillId="0" borderId="10" xfId="66" applyNumberFormat="1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177" fontId="3" fillId="33" borderId="0" xfId="0" applyNumberFormat="1" applyFont="1" applyFill="1" applyAlignment="1">
      <alignment horizontal="right" vertical="center"/>
    </xf>
    <xf numFmtId="3" fontId="3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64" applyAlignment="1">
      <alignment vertical="center"/>
      <protection/>
    </xf>
    <xf numFmtId="0" fontId="33" fillId="33" borderId="0" xfId="0" applyFont="1" applyFill="1" applyAlignment="1">
      <alignment vertical="center"/>
    </xf>
    <xf numFmtId="179" fontId="10" fillId="33" borderId="0" xfId="0" applyNumberFormat="1" applyFont="1" applyFill="1" applyAlignment="1">
      <alignment vertical="center"/>
    </xf>
    <xf numFmtId="179" fontId="10" fillId="33" borderId="0" xfId="0" applyNumberFormat="1" applyFont="1" applyFill="1" applyAlignment="1">
      <alignment horizontal="right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2" xfId="0" applyNumberFormat="1" applyFont="1" applyFill="1" applyBorder="1" applyAlignment="1" applyProtection="1">
      <alignment horizontal="center" vertical="center"/>
      <protection/>
    </xf>
    <xf numFmtId="179" fontId="22" fillId="33" borderId="10" xfId="0" applyNumberFormat="1" applyFont="1" applyFill="1" applyBorder="1" applyAlignment="1" applyProtection="1">
      <alignment horizontal="center" vertical="center"/>
      <protection/>
    </xf>
    <xf numFmtId="176" fontId="10" fillId="33" borderId="12" xfId="0" applyNumberFormat="1" applyFont="1" applyFill="1" applyBorder="1" applyAlignment="1" applyProtection="1">
      <alignment horizontal="right" vertical="center"/>
      <protection/>
    </xf>
    <xf numFmtId="177" fontId="4" fillId="33" borderId="10" xfId="0" applyNumberFormat="1" applyFont="1" applyFill="1" applyBorder="1" applyAlignment="1">
      <alignment horizontal="right" vertical="center"/>
    </xf>
    <xf numFmtId="177" fontId="34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3" fillId="33" borderId="10" xfId="22" applyNumberFormat="1" applyFont="1" applyFill="1" applyBorder="1" applyAlignment="1">
      <alignment horizontal="right" vertical="center"/>
    </xf>
    <xf numFmtId="184" fontId="0" fillId="0" borderId="10" xfId="22" applyNumberFormat="1" applyFont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/>
    </xf>
    <xf numFmtId="179" fontId="0" fillId="0" borderId="10" xfId="22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00年预计及2001年计划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1年公共预算收入执行及2012年公共预算收入预算1.5晚清格式" xfId="64"/>
    <cellStyle name="常规_Sheet1" xfId="65"/>
    <cellStyle name="常规_附表：政府性基金预算2013年预计收支完成及2014年预算安排情况表" xfId="66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xSplit="1" ySplit="3" topLeftCell="B4" activePane="bottomRight" state="frozen"/>
      <selection pane="bottomRight" activeCell="B9" sqref="B9"/>
    </sheetView>
  </sheetViews>
  <sheetFormatPr defaultColWidth="9.00390625" defaultRowHeight="14.25"/>
  <cols>
    <col min="1" max="1" width="29.125" style="2" customWidth="1"/>
    <col min="2" max="3" width="10.125" style="34" customWidth="1"/>
    <col min="4" max="4" width="9.50390625" style="2" bestFit="1" customWidth="1"/>
    <col min="5" max="5" width="10.875" style="2" customWidth="1"/>
    <col min="6" max="6" width="11.125" style="2" customWidth="1"/>
    <col min="7" max="16384" width="9.00390625" style="2" customWidth="1"/>
  </cols>
  <sheetData>
    <row r="1" spans="1:6" ht="22.5">
      <c r="A1" s="35" t="s">
        <v>0</v>
      </c>
      <c r="B1" s="35"/>
      <c r="C1" s="35"/>
      <c r="D1" s="35"/>
      <c r="E1" s="35"/>
      <c r="F1" s="35"/>
    </row>
    <row r="2" spans="1:6" ht="18.75">
      <c r="A2" s="179"/>
      <c r="B2" s="180"/>
      <c r="C2" s="180"/>
      <c r="D2" s="179"/>
      <c r="E2" s="322" t="s">
        <v>1</v>
      </c>
      <c r="F2" s="322"/>
    </row>
    <row r="3" spans="1:6" ht="21.75" customHeight="1">
      <c r="A3" s="5" t="s">
        <v>2</v>
      </c>
      <c r="B3" s="170" t="s">
        <v>3</v>
      </c>
      <c r="C3" s="170" t="s">
        <v>4</v>
      </c>
      <c r="D3" s="168" t="s">
        <v>5</v>
      </c>
      <c r="E3" s="323" t="s">
        <v>6</v>
      </c>
      <c r="F3" s="323" t="s">
        <v>7</v>
      </c>
    </row>
    <row r="4" spans="1:8" ht="21.75" customHeight="1">
      <c r="A4" s="324" t="s">
        <v>8</v>
      </c>
      <c r="B4" s="325">
        <f>SUM(B5:B18)</f>
        <v>252025</v>
      </c>
      <c r="C4" s="325">
        <f>SUM(C5:C18)</f>
        <v>251999</v>
      </c>
      <c r="D4" s="326">
        <f>C4/B4*100</f>
        <v>99.98968356313857</v>
      </c>
      <c r="E4" s="24">
        <v>237200</v>
      </c>
      <c r="F4" s="25">
        <f aca="true" t="shared" si="0" ref="F4:F28">C4/E4*100-100</f>
        <v>6.239038785834737</v>
      </c>
      <c r="G4" s="11"/>
      <c r="H4" s="11"/>
    </row>
    <row r="5" spans="1:8" ht="21.75" customHeight="1">
      <c r="A5" s="28" t="s">
        <v>9</v>
      </c>
      <c r="B5" s="327">
        <v>87300</v>
      </c>
      <c r="C5" s="172">
        <v>87586</v>
      </c>
      <c r="D5" s="326">
        <f aca="true" t="shared" si="1" ref="D5:D30">C5/B5*100</f>
        <v>100.32760595647194</v>
      </c>
      <c r="E5" s="24">
        <v>88506</v>
      </c>
      <c r="F5" s="25">
        <f t="shared" si="0"/>
        <v>-1.0394775495446709</v>
      </c>
      <c r="G5" s="11"/>
      <c r="H5" s="11"/>
    </row>
    <row r="6" spans="1:8" ht="21.75" customHeight="1">
      <c r="A6" s="28" t="s">
        <v>10</v>
      </c>
      <c r="B6" s="327">
        <v>35440</v>
      </c>
      <c r="C6" s="172">
        <v>35139</v>
      </c>
      <c r="D6" s="326">
        <f t="shared" si="1"/>
        <v>99.15067720090293</v>
      </c>
      <c r="E6" s="24">
        <v>16842</v>
      </c>
      <c r="F6" s="25">
        <f t="shared" si="0"/>
        <v>108.63911649447809</v>
      </c>
      <c r="G6" s="11"/>
      <c r="H6" s="11"/>
    </row>
    <row r="7" spans="1:8" ht="21.75" customHeight="1">
      <c r="A7" s="28" t="s">
        <v>11</v>
      </c>
      <c r="B7" s="327">
        <v>25</v>
      </c>
      <c r="C7" s="191">
        <v>-302</v>
      </c>
      <c r="D7" s="328">
        <f t="shared" si="1"/>
        <v>-1208</v>
      </c>
      <c r="E7" s="24">
        <v>16935</v>
      </c>
      <c r="F7" s="25">
        <f t="shared" si="0"/>
        <v>-101.7832890463537</v>
      </c>
      <c r="G7" s="11"/>
      <c r="H7" s="11"/>
    </row>
    <row r="8" spans="1:8" ht="21.75" customHeight="1">
      <c r="A8" s="28" t="s">
        <v>12</v>
      </c>
      <c r="B8" s="327">
        <v>31270</v>
      </c>
      <c r="C8" s="172">
        <v>30951</v>
      </c>
      <c r="D8" s="326">
        <f t="shared" si="1"/>
        <v>98.97985289414774</v>
      </c>
      <c r="E8" s="24">
        <v>33167</v>
      </c>
      <c r="F8" s="25">
        <f t="shared" si="0"/>
        <v>-6.681339886031296</v>
      </c>
      <c r="G8" s="11"/>
      <c r="H8" s="11"/>
    </row>
    <row r="9" spans="1:8" ht="21.75" customHeight="1">
      <c r="A9" s="28" t="s">
        <v>13</v>
      </c>
      <c r="B9" s="327">
        <v>12840</v>
      </c>
      <c r="C9" s="172">
        <v>13047</v>
      </c>
      <c r="D9" s="326">
        <f t="shared" si="1"/>
        <v>101.61214953271028</v>
      </c>
      <c r="E9" s="24">
        <v>13614</v>
      </c>
      <c r="F9" s="25">
        <f t="shared" si="0"/>
        <v>-4.164830321727635</v>
      </c>
      <c r="G9" s="11"/>
      <c r="H9" s="11"/>
    </row>
    <row r="10" spans="1:8" ht="21.75" customHeight="1">
      <c r="A10" s="28" t="s">
        <v>14</v>
      </c>
      <c r="B10" s="327">
        <v>200</v>
      </c>
      <c r="C10" s="172">
        <v>199</v>
      </c>
      <c r="D10" s="326">
        <f t="shared" si="1"/>
        <v>99.5</v>
      </c>
      <c r="E10" s="24">
        <v>122</v>
      </c>
      <c r="F10" s="25">
        <f t="shared" si="0"/>
        <v>63.114754098360635</v>
      </c>
      <c r="G10" s="11"/>
      <c r="H10" s="11"/>
    </row>
    <row r="11" spans="1:8" ht="21.75" customHeight="1">
      <c r="A11" s="28" t="s">
        <v>15</v>
      </c>
      <c r="B11" s="327">
        <v>13100</v>
      </c>
      <c r="C11" s="172">
        <v>13568</v>
      </c>
      <c r="D11" s="326">
        <f t="shared" si="1"/>
        <v>103.57251908396947</v>
      </c>
      <c r="E11" s="24">
        <v>11794</v>
      </c>
      <c r="F11" s="25">
        <f t="shared" si="0"/>
        <v>15.041546549092757</v>
      </c>
      <c r="G11" s="11"/>
      <c r="H11" s="11"/>
    </row>
    <row r="12" spans="1:8" ht="21.75" customHeight="1">
      <c r="A12" s="28" t="s">
        <v>16</v>
      </c>
      <c r="B12" s="327">
        <v>13000</v>
      </c>
      <c r="C12" s="172">
        <v>13212</v>
      </c>
      <c r="D12" s="326">
        <f t="shared" si="1"/>
        <v>101.63076923076923</v>
      </c>
      <c r="E12" s="24">
        <v>12067</v>
      </c>
      <c r="F12" s="25">
        <f t="shared" si="0"/>
        <v>9.488688157785703</v>
      </c>
      <c r="G12" s="11"/>
      <c r="H12" s="11"/>
    </row>
    <row r="13" spans="1:8" ht="21.75" customHeight="1">
      <c r="A13" s="28" t="s">
        <v>17</v>
      </c>
      <c r="B13" s="327">
        <v>3230</v>
      </c>
      <c r="C13" s="172">
        <v>3390</v>
      </c>
      <c r="D13" s="326">
        <f t="shared" si="1"/>
        <v>104.95356037151701</v>
      </c>
      <c r="E13" s="24">
        <v>3219</v>
      </c>
      <c r="F13" s="25">
        <f t="shared" si="0"/>
        <v>5.312208760484623</v>
      </c>
      <c r="G13" s="11"/>
      <c r="H13" s="11"/>
    </row>
    <row r="14" spans="1:8" ht="21.75" customHeight="1">
      <c r="A14" s="28" t="s">
        <v>18</v>
      </c>
      <c r="B14" s="327">
        <v>4280</v>
      </c>
      <c r="C14" s="172">
        <v>4013</v>
      </c>
      <c r="D14" s="326">
        <f t="shared" si="1"/>
        <v>93.76168224299064</v>
      </c>
      <c r="E14" s="24">
        <v>5254</v>
      </c>
      <c r="F14" s="25">
        <f t="shared" si="0"/>
        <v>-23.62009897221165</v>
      </c>
      <c r="G14" s="11"/>
      <c r="H14" s="11"/>
    </row>
    <row r="15" spans="1:8" ht="21.75" customHeight="1">
      <c r="A15" s="28" t="s">
        <v>19</v>
      </c>
      <c r="B15" s="327">
        <v>15700</v>
      </c>
      <c r="C15" s="172">
        <v>16638</v>
      </c>
      <c r="D15" s="326">
        <f t="shared" si="1"/>
        <v>105.97452229299363</v>
      </c>
      <c r="E15" s="24">
        <v>13981</v>
      </c>
      <c r="F15" s="25">
        <f t="shared" si="0"/>
        <v>19.004363064158497</v>
      </c>
      <c r="G15" s="11"/>
      <c r="H15" s="11"/>
    </row>
    <row r="16" spans="1:8" ht="21.75" customHeight="1">
      <c r="A16" s="28" t="s">
        <v>20</v>
      </c>
      <c r="B16" s="327">
        <v>5780</v>
      </c>
      <c r="C16" s="172">
        <v>5883</v>
      </c>
      <c r="D16" s="326">
        <f t="shared" si="1"/>
        <v>101.78200692041524</v>
      </c>
      <c r="E16" s="24">
        <v>5273</v>
      </c>
      <c r="F16" s="25">
        <f t="shared" si="0"/>
        <v>11.568367153423111</v>
      </c>
      <c r="G16" s="11"/>
      <c r="H16" s="11"/>
    </row>
    <row r="17" spans="1:8" ht="21.75" customHeight="1">
      <c r="A17" s="22" t="s">
        <v>21</v>
      </c>
      <c r="B17" s="327">
        <v>6060</v>
      </c>
      <c r="C17" s="172">
        <v>5416</v>
      </c>
      <c r="D17" s="326">
        <f t="shared" si="1"/>
        <v>89.37293729372936</v>
      </c>
      <c r="E17" s="24">
        <v>1613</v>
      </c>
      <c r="F17" s="25">
        <f t="shared" si="0"/>
        <v>235.77185368877866</v>
      </c>
      <c r="G17" s="11"/>
      <c r="H17" s="11"/>
    </row>
    <row r="18" spans="1:8" ht="21.75" customHeight="1">
      <c r="A18" s="22" t="s">
        <v>22</v>
      </c>
      <c r="B18" s="327">
        <v>23800</v>
      </c>
      <c r="C18" s="172">
        <v>23259</v>
      </c>
      <c r="D18" s="326">
        <f t="shared" si="1"/>
        <v>97.72689075630252</v>
      </c>
      <c r="E18" s="24">
        <v>14813</v>
      </c>
      <c r="F18" s="25">
        <f t="shared" si="0"/>
        <v>57.017484641868634</v>
      </c>
      <c r="G18" s="11"/>
      <c r="H18" s="11"/>
    </row>
    <row r="19" spans="1:8" ht="21.75" customHeight="1">
      <c r="A19" s="324" t="s">
        <v>23</v>
      </c>
      <c r="B19" s="327">
        <f>SUM(B21:B28)</f>
        <v>63925</v>
      </c>
      <c r="C19" s="327">
        <f>SUM(C21:C28)</f>
        <v>63960</v>
      </c>
      <c r="D19" s="326">
        <f t="shared" si="1"/>
        <v>100.05475166210402</v>
      </c>
      <c r="E19" s="24">
        <v>56695</v>
      </c>
      <c r="F19" s="25">
        <f t="shared" si="0"/>
        <v>12.814181144721744</v>
      </c>
      <c r="G19" s="11"/>
      <c r="H19" s="11"/>
    </row>
    <row r="20" spans="1:8" ht="21.75" customHeight="1">
      <c r="A20" s="22" t="s">
        <v>24</v>
      </c>
      <c r="B20" s="327">
        <f>SUM(B21:B23)</f>
        <v>42545</v>
      </c>
      <c r="C20" s="172">
        <v>45521</v>
      </c>
      <c r="D20" s="326">
        <f t="shared" si="1"/>
        <v>106.9949465272065</v>
      </c>
      <c r="E20" s="24">
        <v>39938</v>
      </c>
      <c r="F20" s="25">
        <f t="shared" si="0"/>
        <v>13.979167709950417</v>
      </c>
      <c r="G20" s="11"/>
      <c r="H20" s="11"/>
    </row>
    <row r="21" spans="1:8" ht="21.75" customHeight="1">
      <c r="A21" s="22" t="s">
        <v>25</v>
      </c>
      <c r="B21" s="327">
        <v>7210</v>
      </c>
      <c r="C21" s="172">
        <v>7202</v>
      </c>
      <c r="D21" s="326">
        <f t="shared" si="1"/>
        <v>99.88904299583912</v>
      </c>
      <c r="E21" s="24">
        <v>6317</v>
      </c>
      <c r="F21" s="25">
        <f t="shared" si="0"/>
        <v>14.009814785499458</v>
      </c>
      <c r="G21" s="11"/>
      <c r="H21" s="11"/>
    </row>
    <row r="22" spans="1:8" ht="21.75" customHeight="1">
      <c r="A22" s="22" t="s">
        <v>26</v>
      </c>
      <c r="B22" s="327"/>
      <c r="C22" s="172">
        <v>0</v>
      </c>
      <c r="D22" s="326"/>
      <c r="E22" s="24">
        <v>727</v>
      </c>
      <c r="F22" s="25">
        <f t="shared" si="0"/>
        <v>-100</v>
      </c>
      <c r="G22" s="11"/>
      <c r="H22" s="11"/>
    </row>
    <row r="23" spans="1:8" ht="21.75" customHeight="1">
      <c r="A23" s="22" t="s">
        <v>27</v>
      </c>
      <c r="B23" s="327">
        <v>35335</v>
      </c>
      <c r="C23" s="172">
        <v>38319</v>
      </c>
      <c r="D23" s="326">
        <f t="shared" si="1"/>
        <v>108.44488467525117</v>
      </c>
      <c r="E23" s="24">
        <v>32894</v>
      </c>
      <c r="F23" s="25">
        <f t="shared" si="0"/>
        <v>16.49236942907521</v>
      </c>
      <c r="G23" s="11"/>
      <c r="H23" s="11"/>
    </row>
    <row r="24" spans="1:8" ht="21.75" customHeight="1">
      <c r="A24" s="22" t="s">
        <v>28</v>
      </c>
      <c r="B24" s="327">
        <f>4280+960</f>
        <v>5240</v>
      </c>
      <c r="C24" s="172">
        <v>2775</v>
      </c>
      <c r="D24" s="326">
        <f t="shared" si="1"/>
        <v>52.958015267175576</v>
      </c>
      <c r="E24" s="24">
        <v>3634</v>
      </c>
      <c r="F24" s="25">
        <f t="shared" si="0"/>
        <v>-23.6378646119978</v>
      </c>
      <c r="G24" s="11"/>
      <c r="H24" s="11"/>
    </row>
    <row r="25" spans="1:8" ht="21.75" customHeight="1">
      <c r="A25" s="22" t="s">
        <v>29</v>
      </c>
      <c r="B25" s="327">
        <v>9800</v>
      </c>
      <c r="C25" s="172">
        <v>9223</v>
      </c>
      <c r="D25" s="326">
        <f t="shared" si="1"/>
        <v>94.11224489795919</v>
      </c>
      <c r="E25" s="24">
        <v>10152</v>
      </c>
      <c r="F25" s="25">
        <f t="shared" si="0"/>
        <v>-9.150906225374314</v>
      </c>
      <c r="G25" s="11"/>
      <c r="H25" s="11"/>
    </row>
    <row r="26" spans="1:8" ht="21.75" customHeight="1">
      <c r="A26" s="22" t="s">
        <v>30</v>
      </c>
      <c r="B26" s="329">
        <v>-1350</v>
      </c>
      <c r="C26" s="191">
        <v>-1350</v>
      </c>
      <c r="D26" s="326">
        <f t="shared" si="1"/>
        <v>100</v>
      </c>
      <c r="E26" s="191">
        <v>-1350</v>
      </c>
      <c r="F26" s="25">
        <f t="shared" si="0"/>
        <v>0</v>
      </c>
      <c r="G26" s="11"/>
      <c r="H26" s="11"/>
    </row>
    <row r="27" spans="1:8" ht="21.75" customHeight="1">
      <c r="A27" s="22" t="s">
        <v>31</v>
      </c>
      <c r="B27" s="327">
        <v>7000</v>
      </c>
      <c r="C27" s="192">
        <v>7104</v>
      </c>
      <c r="D27" s="326">
        <f t="shared" si="1"/>
        <v>101.4857142857143</v>
      </c>
      <c r="E27" s="24">
        <v>1105</v>
      </c>
      <c r="F27" s="25">
        <f t="shared" si="0"/>
        <v>542.89592760181</v>
      </c>
      <c r="G27" s="11"/>
      <c r="H27" s="11"/>
    </row>
    <row r="28" spans="1:8" ht="21.75" customHeight="1">
      <c r="A28" s="22" t="s">
        <v>32</v>
      </c>
      <c r="B28" s="327">
        <v>690</v>
      </c>
      <c r="C28" s="192">
        <v>687</v>
      </c>
      <c r="D28" s="326">
        <f t="shared" si="1"/>
        <v>99.56521739130434</v>
      </c>
      <c r="E28" s="24">
        <v>3216</v>
      </c>
      <c r="F28" s="25">
        <f t="shared" si="0"/>
        <v>-78.63805970149254</v>
      </c>
      <c r="G28" s="11"/>
      <c r="H28" s="11"/>
    </row>
    <row r="29" spans="1:8" ht="21.75" customHeight="1">
      <c r="A29" s="22"/>
      <c r="B29" s="192"/>
      <c r="C29" s="192"/>
      <c r="D29" s="326"/>
      <c r="E29" s="24"/>
      <c r="F29" s="25"/>
      <c r="G29" s="11"/>
      <c r="H29" s="11"/>
    </row>
    <row r="30" spans="1:8" ht="21.75" customHeight="1">
      <c r="A30" s="330" t="s">
        <v>33</v>
      </c>
      <c r="B30" s="185">
        <f>B4+B19</f>
        <v>315950</v>
      </c>
      <c r="C30" s="185">
        <f>C4+C19</f>
        <v>315959</v>
      </c>
      <c r="D30" s="326">
        <f t="shared" si="1"/>
        <v>100.00284855198606</v>
      </c>
      <c r="E30" s="331">
        <v>293895</v>
      </c>
      <c r="F30" s="25">
        <f>C30/E30*100-100</f>
        <v>7.507443134452771</v>
      </c>
      <c r="H30" s="332"/>
    </row>
    <row r="32" spans="1:6" s="321" customFormat="1" ht="14.25">
      <c r="A32" s="333"/>
      <c r="B32" s="333"/>
      <c r="C32" s="333"/>
      <c r="D32" s="333"/>
      <c r="E32" s="333"/>
      <c r="F32" s="333"/>
    </row>
    <row r="33" ht="14.25">
      <c r="A33" s="98"/>
    </row>
  </sheetData>
  <sheetProtection/>
  <mergeCells count="3">
    <mergeCell ref="A1:F1"/>
    <mergeCell ref="E2:F2"/>
    <mergeCell ref="A32:F32"/>
  </mergeCells>
  <printOptions horizontalCentered="1"/>
  <pageMargins left="0.67" right="0.51" top="0.98" bottom="0.5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xSplit="1" ySplit="3" topLeftCell="B4" activePane="bottomRight" state="frozen"/>
      <selection pane="bottomRight" activeCell="H6" sqref="H6"/>
    </sheetView>
  </sheetViews>
  <sheetFormatPr defaultColWidth="9.00390625" defaultRowHeight="16.5" customHeight="1"/>
  <cols>
    <col min="1" max="1" width="26.75390625" style="2" customWidth="1"/>
    <col min="2" max="2" width="11.50390625" style="34" customWidth="1"/>
    <col min="3" max="3" width="9.625" style="250" customWidth="1"/>
    <col min="4" max="4" width="8.75390625" style="2" customWidth="1"/>
    <col min="5" max="5" width="10.375" style="2" customWidth="1"/>
    <col min="6" max="6" width="9.375" style="2" customWidth="1"/>
    <col min="7" max="16384" width="9.00390625" style="2" customWidth="1"/>
  </cols>
  <sheetData>
    <row r="1" spans="1:6" ht="19.5" customHeight="1">
      <c r="A1" s="35" t="s">
        <v>650</v>
      </c>
      <c r="B1" s="35"/>
      <c r="C1" s="35"/>
      <c r="D1" s="35"/>
      <c r="E1" s="35"/>
      <c r="F1" s="35"/>
    </row>
    <row r="2" spans="1:6" ht="26.25" customHeight="1">
      <c r="A2" s="4"/>
      <c r="B2" s="251"/>
      <c r="C2" s="252"/>
      <c r="D2" s="4"/>
      <c r="E2" s="253" t="s">
        <v>35</v>
      </c>
      <c r="F2" s="253"/>
    </row>
    <row r="3" spans="1:6" s="1" customFormat="1" ht="25.5" customHeight="1">
      <c r="A3" s="5" t="s">
        <v>651</v>
      </c>
      <c r="B3" s="254" t="s">
        <v>652</v>
      </c>
      <c r="C3" s="255" t="s">
        <v>4</v>
      </c>
      <c r="D3" s="5" t="s">
        <v>5</v>
      </c>
      <c r="E3" s="6" t="s">
        <v>6</v>
      </c>
      <c r="F3" s="5" t="s">
        <v>36</v>
      </c>
    </row>
    <row r="4" spans="1:6" s="1" customFormat="1" ht="25.5" customHeight="1">
      <c r="A4" s="256" t="s">
        <v>639</v>
      </c>
      <c r="B4" s="257">
        <v>133190</v>
      </c>
      <c r="C4" s="9">
        <v>133190</v>
      </c>
      <c r="D4" s="258">
        <f>C4/B4*100</f>
        <v>100</v>
      </c>
      <c r="E4" s="259">
        <v>124600</v>
      </c>
      <c r="F4" s="10">
        <f aca="true" t="shared" si="0" ref="F4:F14">C4/E4*100-100</f>
        <v>6.894060995184589</v>
      </c>
    </row>
    <row r="5" spans="1:6" s="1" customFormat="1" ht="25.5" customHeight="1">
      <c r="A5" s="256" t="s">
        <v>640</v>
      </c>
      <c r="B5" s="257">
        <v>49170</v>
      </c>
      <c r="C5" s="9">
        <v>49170</v>
      </c>
      <c r="D5" s="258">
        <f aca="true" t="shared" si="1" ref="D5:D14">C5/B5*100</f>
        <v>100</v>
      </c>
      <c r="E5" s="259">
        <v>49579</v>
      </c>
      <c r="F5" s="10">
        <f t="shared" si="0"/>
        <v>-0.8249460457048343</v>
      </c>
    </row>
    <row r="6" spans="1:6" s="1" customFormat="1" ht="25.5" customHeight="1">
      <c r="A6" s="256" t="s">
        <v>641</v>
      </c>
      <c r="B6" s="257">
        <v>1860</v>
      </c>
      <c r="C6" s="9">
        <v>1800</v>
      </c>
      <c r="D6" s="258">
        <f t="shared" si="1"/>
        <v>96.7741935483871</v>
      </c>
      <c r="E6" s="259">
        <v>1300</v>
      </c>
      <c r="F6" s="10">
        <f t="shared" si="0"/>
        <v>38.46153846153845</v>
      </c>
    </row>
    <row r="7" spans="1:6" s="1" customFormat="1" ht="25.5" customHeight="1">
      <c r="A7" s="256" t="s">
        <v>642</v>
      </c>
      <c r="B7" s="257">
        <v>3770</v>
      </c>
      <c r="C7" s="9">
        <v>3770</v>
      </c>
      <c r="D7" s="258">
        <f t="shared" si="1"/>
        <v>100</v>
      </c>
      <c r="E7" s="259">
        <v>3832</v>
      </c>
      <c r="F7" s="10">
        <f t="shared" si="0"/>
        <v>-1.617954070981213</v>
      </c>
    </row>
    <row r="8" spans="1:6" s="1" customFormat="1" ht="25.5" customHeight="1">
      <c r="A8" s="256" t="s">
        <v>643</v>
      </c>
      <c r="B8" s="257">
        <v>3710</v>
      </c>
      <c r="C8" s="9">
        <v>2210</v>
      </c>
      <c r="D8" s="258">
        <f t="shared" si="1"/>
        <v>59.56873315363881</v>
      </c>
      <c r="E8" s="259">
        <v>1730</v>
      </c>
      <c r="F8" s="10">
        <f t="shared" si="0"/>
        <v>27.745664739884404</v>
      </c>
    </row>
    <row r="9" spans="1:6" s="1" customFormat="1" ht="25.5" customHeight="1">
      <c r="A9" s="256" t="s">
        <v>644</v>
      </c>
      <c r="B9" s="257">
        <v>34900</v>
      </c>
      <c r="C9" s="9">
        <v>25302.98</v>
      </c>
      <c r="D9" s="258">
        <f t="shared" si="1"/>
        <v>72.50137535816619</v>
      </c>
      <c r="E9" s="259">
        <v>28240</v>
      </c>
      <c r="F9" s="10">
        <f t="shared" si="0"/>
        <v>-10.40021246458923</v>
      </c>
    </row>
    <row r="10" spans="1:6" s="1" customFormat="1" ht="25.5" customHeight="1">
      <c r="A10" s="256" t="s">
        <v>645</v>
      </c>
      <c r="B10" s="257">
        <v>7500</v>
      </c>
      <c r="C10" s="9">
        <v>7500</v>
      </c>
      <c r="D10" s="258">
        <f t="shared" si="1"/>
        <v>100</v>
      </c>
      <c r="E10" s="259">
        <v>6500</v>
      </c>
      <c r="F10" s="10">
        <f t="shared" si="0"/>
        <v>15.384615384615373</v>
      </c>
    </row>
    <row r="11" spans="1:6" s="1" customFormat="1" ht="25.5" customHeight="1">
      <c r="A11" s="256" t="s">
        <v>646</v>
      </c>
      <c r="B11" s="257">
        <v>650</v>
      </c>
      <c r="C11" s="9">
        <v>650</v>
      </c>
      <c r="D11" s="258">
        <f t="shared" si="1"/>
        <v>100</v>
      </c>
      <c r="E11" s="259">
        <v>300</v>
      </c>
      <c r="F11" s="10">
        <f t="shared" si="0"/>
        <v>116.66666666666666</v>
      </c>
    </row>
    <row r="12" spans="1:6" s="1" customFormat="1" ht="25.5" customHeight="1">
      <c r="A12" s="256" t="s">
        <v>647</v>
      </c>
      <c r="B12" s="257">
        <v>24060</v>
      </c>
      <c r="C12" s="9">
        <v>24060</v>
      </c>
      <c r="D12" s="258">
        <f t="shared" si="1"/>
        <v>100</v>
      </c>
      <c r="E12" s="259">
        <v>26700</v>
      </c>
      <c r="F12" s="10">
        <f t="shared" si="0"/>
        <v>-9.887640449438209</v>
      </c>
    </row>
    <row r="13" spans="1:6" s="1" customFormat="1" ht="25.5" customHeight="1">
      <c r="A13" s="256" t="s">
        <v>648</v>
      </c>
      <c r="B13" s="257">
        <v>60460</v>
      </c>
      <c r="C13" s="9">
        <v>59517</v>
      </c>
      <c r="D13" s="258">
        <f t="shared" si="1"/>
        <v>98.44029110155475</v>
      </c>
      <c r="E13" s="259">
        <v>57519</v>
      </c>
      <c r="F13" s="10">
        <f t="shared" si="0"/>
        <v>3.473634798936004</v>
      </c>
    </row>
    <row r="14" spans="1:6" s="1" customFormat="1" ht="25.5" customHeight="1">
      <c r="A14" s="256" t="s">
        <v>649</v>
      </c>
      <c r="B14" s="257">
        <v>46540</v>
      </c>
      <c r="C14" s="9">
        <v>31488.97</v>
      </c>
      <c r="D14" s="258">
        <f t="shared" si="1"/>
        <v>67.6600128921358</v>
      </c>
      <c r="E14" s="259">
        <v>41515</v>
      </c>
      <c r="F14" s="10">
        <f t="shared" si="0"/>
        <v>-24.150379380946646</v>
      </c>
    </row>
    <row r="15" spans="1:6" s="1" customFormat="1" ht="25.5" customHeight="1">
      <c r="A15" s="260"/>
      <c r="B15" s="192"/>
      <c r="C15" s="16"/>
      <c r="D15" s="258"/>
      <c r="E15" s="16"/>
      <c r="F15" s="10"/>
    </row>
    <row r="16" spans="1:6" s="1" customFormat="1" ht="25.5" customHeight="1">
      <c r="A16" s="7"/>
      <c r="B16" s="192"/>
      <c r="C16" s="16"/>
      <c r="D16" s="258"/>
      <c r="E16" s="16"/>
      <c r="F16" s="10"/>
    </row>
    <row r="17" spans="1:6" s="1" customFormat="1" ht="25.5" customHeight="1">
      <c r="A17" s="7"/>
      <c r="B17" s="192"/>
      <c r="C17" s="16"/>
      <c r="D17" s="258"/>
      <c r="E17" s="16"/>
      <c r="F17" s="10"/>
    </row>
    <row r="18" spans="1:6" s="1" customFormat="1" ht="25.5" customHeight="1">
      <c r="A18" s="7"/>
      <c r="B18" s="192"/>
      <c r="C18" s="16"/>
      <c r="D18" s="258"/>
      <c r="E18" s="16"/>
      <c r="F18" s="10"/>
    </row>
    <row r="19" spans="1:6" s="1" customFormat="1" ht="25.5" customHeight="1">
      <c r="A19" s="7"/>
      <c r="B19" s="192"/>
      <c r="C19" s="16"/>
      <c r="D19" s="258"/>
      <c r="E19" s="16"/>
      <c r="F19" s="10"/>
    </row>
    <row r="20" spans="1:6" s="1" customFormat="1" ht="25.5" customHeight="1">
      <c r="A20" s="7"/>
      <c r="B20" s="192"/>
      <c r="C20" s="16"/>
      <c r="D20" s="258"/>
      <c r="E20" s="16"/>
      <c r="F20" s="10"/>
    </row>
    <row r="21" spans="1:6" s="1" customFormat="1" ht="25.5" customHeight="1">
      <c r="A21" s="7"/>
      <c r="B21" s="192"/>
      <c r="C21" s="16"/>
      <c r="D21" s="258"/>
      <c r="E21" s="18"/>
      <c r="F21" s="10"/>
    </row>
    <row r="22" spans="1:6" s="1" customFormat="1" ht="25.5" customHeight="1">
      <c r="A22" s="7"/>
      <c r="B22" s="192"/>
      <c r="C22" s="16"/>
      <c r="D22" s="258"/>
      <c r="E22" s="16"/>
      <c r="F22" s="10"/>
    </row>
    <row r="23" spans="1:6" s="1" customFormat="1" ht="25.5" customHeight="1">
      <c r="A23" s="7"/>
      <c r="B23" s="192"/>
      <c r="C23" s="16"/>
      <c r="D23" s="258"/>
      <c r="E23" s="16"/>
      <c r="F23" s="10"/>
    </row>
    <row r="24" spans="1:6" s="1" customFormat="1" ht="25.5" customHeight="1">
      <c r="A24" s="261" t="s">
        <v>33</v>
      </c>
      <c r="B24" s="192">
        <f>SUM(B4:B15)</f>
        <v>365810</v>
      </c>
      <c r="C24" s="16">
        <f>SUM(C4:C15)</f>
        <v>338658.94999999995</v>
      </c>
      <c r="D24" s="258">
        <f>C24/B24*100</f>
        <v>92.57782728738961</v>
      </c>
      <c r="E24" s="16">
        <f>SUM(E4:E15)</f>
        <v>341815</v>
      </c>
      <c r="F24" s="10">
        <f>C24/E24*100-100</f>
        <v>-0.9233210947442387</v>
      </c>
    </row>
  </sheetData>
  <sheetProtection/>
  <mergeCells count="2">
    <mergeCell ref="A1:F1"/>
    <mergeCell ref="E2:F2"/>
  </mergeCells>
  <printOptions/>
  <pageMargins left="0.87" right="0.55" top="0.98" bottom="1.24" header="0.51" footer="0.8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K12" sqref="K12"/>
    </sheetView>
  </sheetViews>
  <sheetFormatPr defaultColWidth="9.00390625" defaultRowHeight="14.25"/>
  <cols>
    <col min="1" max="1" width="30.625" style="2" customWidth="1"/>
    <col min="2" max="2" width="8.50390625" style="139" customWidth="1"/>
    <col min="3" max="3" width="6.25390625" style="2" customWidth="1"/>
    <col min="4" max="4" width="29.125" style="2" customWidth="1"/>
    <col min="5" max="5" width="8.875" style="2" customWidth="1"/>
    <col min="6" max="6" width="6.50390625" style="2" customWidth="1"/>
    <col min="7" max="16384" width="9.00390625" style="2" customWidth="1"/>
  </cols>
  <sheetData>
    <row r="1" spans="1:6" ht="39" customHeight="1">
      <c r="A1" s="35" t="s">
        <v>653</v>
      </c>
      <c r="B1" s="35"/>
      <c r="C1" s="35"/>
      <c r="D1" s="35"/>
      <c r="E1" s="35"/>
      <c r="F1" s="35"/>
    </row>
    <row r="2" spans="1:6" ht="33.75" customHeight="1">
      <c r="A2" s="36"/>
      <c r="B2" s="234"/>
      <c r="C2" s="38"/>
      <c r="D2" s="38"/>
      <c r="E2" s="38"/>
      <c r="F2" s="39" t="s">
        <v>35</v>
      </c>
    </row>
    <row r="3" spans="1:6" s="233" customFormat="1" ht="27" customHeight="1">
      <c r="A3" s="5" t="s">
        <v>654</v>
      </c>
      <c r="B3" s="5"/>
      <c r="C3" s="5"/>
      <c r="D3" s="5" t="s">
        <v>655</v>
      </c>
      <c r="E3" s="5"/>
      <c r="F3" s="5"/>
    </row>
    <row r="4" spans="1:6" s="233" customFormat="1" ht="24.75" customHeight="1">
      <c r="A4" s="235" t="s">
        <v>553</v>
      </c>
      <c r="B4" s="236" t="s">
        <v>3</v>
      </c>
      <c r="C4" s="236" t="s">
        <v>4</v>
      </c>
      <c r="D4" s="235" t="s">
        <v>553</v>
      </c>
      <c r="E4" s="236" t="s">
        <v>3</v>
      </c>
      <c r="F4" s="236" t="s">
        <v>4</v>
      </c>
    </row>
    <row r="5" spans="1:6" s="233" customFormat="1" ht="25.5" customHeight="1" hidden="1">
      <c r="A5" s="235"/>
      <c r="B5" s="237"/>
      <c r="C5" s="238"/>
      <c r="D5" s="235"/>
      <c r="E5" s="238"/>
      <c r="F5" s="238"/>
    </row>
    <row r="6" spans="1:6" s="233" customFormat="1" ht="18" customHeight="1">
      <c r="A6" s="45" t="s">
        <v>656</v>
      </c>
      <c r="B6" s="239">
        <v>2218</v>
      </c>
      <c r="C6" s="240">
        <v>2218</v>
      </c>
      <c r="D6" s="48" t="s">
        <v>657</v>
      </c>
      <c r="E6" s="48"/>
      <c r="F6" s="241"/>
    </row>
    <row r="7" spans="1:6" s="233" customFormat="1" ht="18" customHeight="1">
      <c r="A7" s="48" t="s">
        <v>658</v>
      </c>
      <c r="B7" s="242"/>
      <c r="C7" s="241"/>
      <c r="D7" s="48" t="s">
        <v>659</v>
      </c>
      <c r="E7" s="48"/>
      <c r="F7" s="241"/>
    </row>
    <row r="8" spans="1:6" s="233" customFormat="1" ht="18" customHeight="1">
      <c r="A8" s="48" t="s">
        <v>660</v>
      </c>
      <c r="B8" s="242"/>
      <c r="C8" s="241"/>
      <c r="D8" s="48" t="s">
        <v>661</v>
      </c>
      <c r="E8" s="48"/>
      <c r="F8" s="241"/>
    </row>
    <row r="9" spans="1:6" s="233" customFormat="1" ht="18" customHeight="1">
      <c r="A9" s="48" t="s">
        <v>662</v>
      </c>
      <c r="B9" s="242"/>
      <c r="C9" s="241"/>
      <c r="D9" s="48" t="s">
        <v>663</v>
      </c>
      <c r="E9" s="48"/>
      <c r="F9" s="241"/>
    </row>
    <row r="10" spans="1:6" s="233" customFormat="1" ht="18" customHeight="1">
      <c r="A10" s="48" t="s">
        <v>664</v>
      </c>
      <c r="B10" s="242"/>
      <c r="C10" s="241"/>
      <c r="D10" s="48" t="s">
        <v>665</v>
      </c>
      <c r="E10" s="48"/>
      <c r="F10" s="241"/>
    </row>
    <row r="11" spans="1:6" s="233" customFormat="1" ht="18" customHeight="1">
      <c r="A11" s="48" t="s">
        <v>666</v>
      </c>
      <c r="B11" s="242"/>
      <c r="C11" s="241"/>
      <c r="D11" s="48" t="s">
        <v>667</v>
      </c>
      <c r="E11" s="48"/>
      <c r="F11" s="241"/>
    </row>
    <row r="12" spans="1:6" s="233" customFormat="1" ht="18" customHeight="1">
      <c r="A12" s="49" t="s">
        <v>668</v>
      </c>
      <c r="B12" s="243">
        <v>2218</v>
      </c>
      <c r="C12" s="241">
        <v>2218</v>
      </c>
      <c r="D12" s="48" t="s">
        <v>669</v>
      </c>
      <c r="E12" s="48"/>
      <c r="F12" s="241"/>
    </row>
    <row r="13" spans="1:6" s="233" customFormat="1" ht="18" customHeight="1">
      <c r="A13" s="45" t="s">
        <v>670</v>
      </c>
      <c r="B13" s="244"/>
      <c r="C13" s="241"/>
      <c r="D13" s="48" t="s">
        <v>671</v>
      </c>
      <c r="E13" s="48"/>
      <c r="F13" s="241"/>
    </row>
    <row r="14" spans="1:6" s="233" customFormat="1" ht="18" customHeight="1">
      <c r="A14" s="48"/>
      <c r="B14" s="244"/>
      <c r="C14" s="241"/>
      <c r="D14" s="48" t="s">
        <v>672</v>
      </c>
      <c r="E14" s="48"/>
      <c r="F14" s="241"/>
    </row>
    <row r="15" spans="1:6" s="233" customFormat="1" ht="18" customHeight="1">
      <c r="A15" s="45" t="s">
        <v>673</v>
      </c>
      <c r="B15" s="244"/>
      <c r="C15" s="241"/>
      <c r="D15" s="48" t="s">
        <v>674</v>
      </c>
      <c r="E15" s="48"/>
      <c r="F15" s="241"/>
    </row>
    <row r="16" spans="1:6" s="233" customFormat="1" ht="18" customHeight="1">
      <c r="A16" s="48" t="s">
        <v>675</v>
      </c>
      <c r="B16" s="244"/>
      <c r="C16" s="241"/>
      <c r="D16" s="45" t="s">
        <v>676</v>
      </c>
      <c r="E16" s="45"/>
      <c r="F16" s="241"/>
    </row>
    <row r="17" spans="1:6" s="233" customFormat="1" ht="18" customHeight="1">
      <c r="A17" s="48" t="s">
        <v>677</v>
      </c>
      <c r="B17" s="244"/>
      <c r="C17" s="241"/>
      <c r="D17" s="48" t="s">
        <v>678</v>
      </c>
      <c r="E17" s="48"/>
      <c r="F17" s="241"/>
    </row>
    <row r="18" spans="1:6" s="233" customFormat="1" ht="18" customHeight="1">
      <c r="A18" s="48" t="s">
        <v>679</v>
      </c>
      <c r="B18" s="244"/>
      <c r="C18" s="241"/>
      <c r="D18" s="48" t="s">
        <v>680</v>
      </c>
      <c r="E18" s="48"/>
      <c r="F18" s="241"/>
    </row>
    <row r="19" spans="1:6" s="233" customFormat="1" ht="18" customHeight="1">
      <c r="A19" s="48" t="s">
        <v>681</v>
      </c>
      <c r="B19" s="244"/>
      <c r="C19" s="241"/>
      <c r="D19" s="48" t="s">
        <v>682</v>
      </c>
      <c r="E19" s="48"/>
      <c r="F19" s="241"/>
    </row>
    <row r="20" spans="1:6" s="233" customFormat="1" ht="18" customHeight="1">
      <c r="A20" s="45" t="s">
        <v>683</v>
      </c>
      <c r="B20" s="244"/>
      <c r="C20" s="241"/>
      <c r="D20" s="48" t="s">
        <v>684</v>
      </c>
      <c r="E20" s="48"/>
      <c r="F20" s="241"/>
    </row>
    <row r="21" spans="1:6" s="233" customFormat="1" ht="18" customHeight="1">
      <c r="A21" s="48" t="s">
        <v>685</v>
      </c>
      <c r="B21" s="244"/>
      <c r="C21" s="241"/>
      <c r="D21" s="48" t="s">
        <v>686</v>
      </c>
      <c r="E21" s="48"/>
      <c r="F21" s="241"/>
    </row>
    <row r="22" spans="1:6" s="233" customFormat="1" ht="18" customHeight="1">
      <c r="A22" s="48" t="s">
        <v>687</v>
      </c>
      <c r="B22" s="244"/>
      <c r="C22" s="241"/>
      <c r="D22" s="48" t="s">
        <v>688</v>
      </c>
      <c r="E22" s="48"/>
      <c r="F22" s="241"/>
    </row>
    <row r="23" spans="1:6" s="233" customFormat="1" ht="18" customHeight="1">
      <c r="A23" s="48" t="s">
        <v>689</v>
      </c>
      <c r="B23" s="244"/>
      <c r="C23" s="241"/>
      <c r="D23" s="48" t="s">
        <v>690</v>
      </c>
      <c r="E23" s="48"/>
      <c r="F23" s="241"/>
    </row>
    <row r="24" spans="1:6" s="233" customFormat="1" ht="18" customHeight="1">
      <c r="A24" s="48" t="s">
        <v>691</v>
      </c>
      <c r="B24" s="244"/>
      <c r="C24" s="241"/>
      <c r="D24" s="48" t="s">
        <v>692</v>
      </c>
      <c r="E24" s="48"/>
      <c r="F24" s="241"/>
    </row>
    <row r="25" spans="1:6" s="233" customFormat="1" ht="18" customHeight="1">
      <c r="A25" s="45" t="s">
        <v>693</v>
      </c>
      <c r="B25" s="244"/>
      <c r="C25" s="52"/>
      <c r="D25" s="48" t="s">
        <v>694</v>
      </c>
      <c r="E25" s="48"/>
      <c r="F25" s="52"/>
    </row>
    <row r="26" spans="1:6" s="233" customFormat="1" ht="18" customHeight="1">
      <c r="A26" s="48" t="s">
        <v>695</v>
      </c>
      <c r="B26" s="244"/>
      <c r="C26" s="52"/>
      <c r="D26" s="48" t="s">
        <v>696</v>
      </c>
      <c r="E26" s="48"/>
      <c r="F26" s="52"/>
    </row>
    <row r="27" spans="1:6" s="233" customFormat="1" ht="18" customHeight="1">
      <c r="A27" s="48" t="s">
        <v>697</v>
      </c>
      <c r="B27" s="244"/>
      <c r="C27" s="52"/>
      <c r="D27" s="48" t="s">
        <v>698</v>
      </c>
      <c r="E27" s="48"/>
      <c r="F27" s="52"/>
    </row>
    <row r="28" spans="1:6" s="233" customFormat="1" ht="18" customHeight="1">
      <c r="A28" s="48" t="s">
        <v>699</v>
      </c>
      <c r="B28" s="244"/>
      <c r="C28" s="52"/>
      <c r="D28" s="48" t="s">
        <v>700</v>
      </c>
      <c r="E28" s="48"/>
      <c r="F28" s="52"/>
    </row>
    <row r="29" spans="1:6" s="233" customFormat="1" ht="18" customHeight="1">
      <c r="A29" s="45" t="s">
        <v>701</v>
      </c>
      <c r="B29" s="244"/>
      <c r="C29" s="52"/>
      <c r="D29" s="48" t="s">
        <v>702</v>
      </c>
      <c r="E29" s="48"/>
      <c r="F29" s="52"/>
    </row>
    <row r="30" spans="1:6" s="233" customFormat="1" ht="18" customHeight="1">
      <c r="A30" s="45"/>
      <c r="B30" s="244"/>
      <c r="C30" s="52"/>
      <c r="D30" s="48" t="s">
        <v>703</v>
      </c>
      <c r="E30" s="245">
        <v>2000</v>
      </c>
      <c r="F30" s="246"/>
    </row>
    <row r="31" spans="1:6" s="233" customFormat="1" ht="18" customHeight="1">
      <c r="A31" s="51"/>
      <c r="B31" s="245"/>
      <c r="C31" s="52"/>
      <c r="D31" s="48" t="s">
        <v>704</v>
      </c>
      <c r="E31" s="245">
        <v>218</v>
      </c>
      <c r="F31" s="246">
        <v>218</v>
      </c>
    </row>
    <row r="32" spans="1:6" s="233" customFormat="1" ht="18" customHeight="1">
      <c r="A32" s="51" t="s">
        <v>705</v>
      </c>
      <c r="B32" s="245"/>
      <c r="C32" s="52"/>
      <c r="D32" s="48" t="s">
        <v>706</v>
      </c>
      <c r="E32" s="247"/>
      <c r="F32" s="246">
        <v>2000</v>
      </c>
    </row>
    <row r="33" spans="1:6" s="233" customFormat="1" ht="18" customHeight="1">
      <c r="A33" s="51"/>
      <c r="B33" s="245"/>
      <c r="C33" s="52"/>
      <c r="D33" s="48"/>
      <c r="E33" s="247"/>
      <c r="F33" s="246"/>
    </row>
    <row r="34" spans="1:6" s="233" customFormat="1" ht="18" customHeight="1">
      <c r="A34" s="45" t="s">
        <v>707</v>
      </c>
      <c r="B34" s="244">
        <v>2218</v>
      </c>
      <c r="C34" s="244">
        <v>2218</v>
      </c>
      <c r="D34" s="45" t="s">
        <v>708</v>
      </c>
      <c r="E34" s="248">
        <v>2218</v>
      </c>
      <c r="F34" s="246">
        <v>2218</v>
      </c>
    </row>
    <row r="35" s="233" customFormat="1" ht="11.25">
      <c r="B35" s="249"/>
    </row>
    <row r="36" s="233" customFormat="1" ht="11.25">
      <c r="B36" s="249"/>
    </row>
  </sheetData>
  <sheetProtection/>
  <mergeCells count="7">
    <mergeCell ref="A1:F1"/>
    <mergeCell ref="A3:C3"/>
    <mergeCell ref="D3:F3"/>
    <mergeCell ref="A4:A5"/>
    <mergeCell ref="C4:C5"/>
    <mergeCell ref="D4:D5"/>
    <mergeCell ref="F4:F5"/>
  </mergeCells>
  <printOptions/>
  <pageMargins left="0.39" right="0.23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showZeros="0" workbookViewId="0" topLeftCell="A1">
      <selection activeCell="D4" sqref="D4"/>
    </sheetView>
  </sheetViews>
  <sheetFormatPr defaultColWidth="9.00390625" defaultRowHeight="14.25"/>
  <cols>
    <col min="1" max="1" width="19.00390625" style="2" customWidth="1"/>
    <col min="2" max="2" width="33.375" style="14" customWidth="1"/>
    <col min="3" max="3" width="8.875" style="2" customWidth="1"/>
    <col min="4" max="4" width="9.625" style="202" customWidth="1"/>
    <col min="5" max="5" width="9.375" style="202" customWidth="1"/>
    <col min="6" max="6" width="10.75390625" style="202" customWidth="1"/>
    <col min="7" max="7" width="11.50390625" style="202" customWidth="1"/>
    <col min="8" max="8" width="9.375" style="202" customWidth="1"/>
    <col min="9" max="9" width="8.75390625" style="2" customWidth="1"/>
    <col min="10" max="16384" width="9.00390625" style="2" customWidth="1"/>
  </cols>
  <sheetData>
    <row r="1" spans="1:9" s="34" customFormat="1" ht="24" customHeight="1">
      <c r="A1" s="35" t="s">
        <v>709</v>
      </c>
      <c r="B1" s="35"/>
      <c r="C1" s="35"/>
      <c r="D1" s="35"/>
      <c r="E1" s="35"/>
      <c r="F1" s="35"/>
      <c r="G1" s="35"/>
      <c r="H1" s="35"/>
      <c r="I1" s="35"/>
    </row>
    <row r="2" spans="1:9" s="34" customFormat="1" ht="22.5" customHeight="1">
      <c r="A2" s="217"/>
      <c r="B2" s="217"/>
      <c r="C2" s="217"/>
      <c r="D2" s="217"/>
      <c r="E2" s="217"/>
      <c r="F2" s="217"/>
      <c r="G2" s="217"/>
      <c r="H2" s="203"/>
      <c r="I2" s="195" t="s">
        <v>35</v>
      </c>
    </row>
    <row r="3" spans="1:9" s="216" customFormat="1" ht="21" customHeight="1">
      <c r="A3" s="218" t="s">
        <v>710</v>
      </c>
      <c r="B3" s="219" t="s">
        <v>711</v>
      </c>
      <c r="C3" s="218" t="s">
        <v>712</v>
      </c>
      <c r="D3" s="218" t="s">
        <v>713</v>
      </c>
      <c r="E3" s="218" t="s">
        <v>714</v>
      </c>
      <c r="F3" s="218" t="s">
        <v>715</v>
      </c>
      <c r="G3" s="218" t="s">
        <v>716</v>
      </c>
      <c r="H3" s="220" t="s">
        <v>717</v>
      </c>
      <c r="I3" s="220" t="s">
        <v>718</v>
      </c>
    </row>
    <row r="4" spans="1:9" s="197" customFormat="1" ht="21" customHeight="1">
      <c r="A4" s="221" t="s">
        <v>563</v>
      </c>
      <c r="B4" s="222"/>
      <c r="C4" s="223"/>
      <c r="D4" s="224">
        <f>SUM(D5:D52)</f>
        <v>429172</v>
      </c>
      <c r="E4" s="224">
        <f>SUM(E5:E52)</f>
        <v>58786</v>
      </c>
      <c r="F4" s="224">
        <f>SUM(F5:F52)</f>
        <v>33786</v>
      </c>
      <c r="G4" s="224">
        <f>SUM(G5:G51)</f>
        <v>0</v>
      </c>
      <c r="H4" s="224">
        <f>SUM(H5:H52)</f>
        <v>454172</v>
      </c>
      <c r="I4" s="224">
        <v>454180</v>
      </c>
    </row>
    <row r="5" spans="1:9" ht="21" customHeight="1">
      <c r="A5" s="225" t="s">
        <v>719</v>
      </c>
      <c r="B5" s="226" t="s">
        <v>720</v>
      </c>
      <c r="C5" s="225" t="s">
        <v>721</v>
      </c>
      <c r="D5" s="224">
        <v>16000</v>
      </c>
      <c r="E5" s="224"/>
      <c r="F5" s="224">
        <v>16000</v>
      </c>
      <c r="G5" s="224">
        <v>0</v>
      </c>
      <c r="H5" s="224">
        <v>0</v>
      </c>
      <c r="I5" s="224"/>
    </row>
    <row r="6" spans="1:9" ht="21" customHeight="1">
      <c r="A6" s="225" t="s">
        <v>722</v>
      </c>
      <c r="B6" s="226" t="s">
        <v>723</v>
      </c>
      <c r="C6" s="225" t="s">
        <v>721</v>
      </c>
      <c r="D6" s="224">
        <v>200</v>
      </c>
      <c r="E6" s="224"/>
      <c r="F6" s="224">
        <v>0</v>
      </c>
      <c r="G6" s="224">
        <v>0</v>
      </c>
      <c r="H6" s="224">
        <v>200</v>
      </c>
      <c r="I6" s="224"/>
    </row>
    <row r="7" spans="1:9" s="113" customFormat="1" ht="21" customHeight="1">
      <c r="A7" s="225" t="s">
        <v>722</v>
      </c>
      <c r="B7" s="227" t="s">
        <v>724</v>
      </c>
      <c r="C7" s="225" t="s">
        <v>721</v>
      </c>
      <c r="D7" s="224">
        <v>350</v>
      </c>
      <c r="E7" s="224"/>
      <c r="F7" s="224">
        <v>0</v>
      </c>
      <c r="G7" s="224">
        <v>0</v>
      </c>
      <c r="H7" s="224">
        <v>350</v>
      </c>
      <c r="I7" s="224"/>
    </row>
    <row r="8" spans="1:9" ht="21" customHeight="1">
      <c r="A8" s="225" t="s">
        <v>722</v>
      </c>
      <c r="B8" s="226" t="s">
        <v>725</v>
      </c>
      <c r="C8" s="225" t="s">
        <v>721</v>
      </c>
      <c r="D8" s="224">
        <v>400</v>
      </c>
      <c r="E8" s="224"/>
      <c r="F8" s="224">
        <v>0</v>
      </c>
      <c r="G8" s="224">
        <v>0</v>
      </c>
      <c r="H8" s="224">
        <v>400</v>
      </c>
      <c r="I8" s="224"/>
    </row>
    <row r="9" spans="1:9" s="113" customFormat="1" ht="21" customHeight="1">
      <c r="A9" s="225" t="s">
        <v>722</v>
      </c>
      <c r="B9" s="227" t="s">
        <v>726</v>
      </c>
      <c r="C9" s="225" t="s">
        <v>721</v>
      </c>
      <c r="D9" s="224">
        <v>489</v>
      </c>
      <c r="E9" s="224"/>
      <c r="F9" s="224">
        <v>0</v>
      </c>
      <c r="G9" s="224">
        <v>0</v>
      </c>
      <c r="H9" s="224">
        <v>489</v>
      </c>
      <c r="I9" s="224"/>
    </row>
    <row r="10" spans="1:9" s="113" customFormat="1" ht="21" customHeight="1">
      <c r="A10" s="225" t="s">
        <v>722</v>
      </c>
      <c r="B10" s="227" t="s">
        <v>727</v>
      </c>
      <c r="C10" s="225" t="s">
        <v>721</v>
      </c>
      <c r="D10" s="224">
        <v>1000</v>
      </c>
      <c r="E10" s="224"/>
      <c r="F10" s="224">
        <v>0</v>
      </c>
      <c r="G10" s="224">
        <v>0</v>
      </c>
      <c r="H10" s="224">
        <v>1000</v>
      </c>
      <c r="I10" s="224"/>
    </row>
    <row r="11" spans="1:9" ht="21" customHeight="1">
      <c r="A11" s="225" t="s">
        <v>722</v>
      </c>
      <c r="B11" s="226" t="s">
        <v>728</v>
      </c>
      <c r="C11" s="225" t="s">
        <v>721</v>
      </c>
      <c r="D11" s="224">
        <v>1150</v>
      </c>
      <c r="E11" s="224"/>
      <c r="F11" s="224">
        <v>0</v>
      </c>
      <c r="G11" s="224">
        <v>0</v>
      </c>
      <c r="H11" s="224">
        <v>1150</v>
      </c>
      <c r="I11" s="224"/>
    </row>
    <row r="12" spans="1:9" ht="21" customHeight="1">
      <c r="A12" s="225" t="s">
        <v>722</v>
      </c>
      <c r="B12" s="226" t="s">
        <v>729</v>
      </c>
      <c r="C12" s="225" t="s">
        <v>721</v>
      </c>
      <c r="D12" s="224">
        <v>1300</v>
      </c>
      <c r="E12" s="224"/>
      <c r="F12" s="224">
        <v>1300</v>
      </c>
      <c r="G12" s="224">
        <v>0</v>
      </c>
      <c r="H12" s="224">
        <v>0</v>
      </c>
      <c r="I12" s="224"/>
    </row>
    <row r="13" spans="1:9" ht="21" customHeight="1">
      <c r="A13" s="225" t="s">
        <v>722</v>
      </c>
      <c r="B13" s="226" t="s">
        <v>730</v>
      </c>
      <c r="C13" s="225" t="s">
        <v>721</v>
      </c>
      <c r="D13" s="224">
        <v>1592.5</v>
      </c>
      <c r="E13" s="224"/>
      <c r="F13" s="224">
        <v>0</v>
      </c>
      <c r="G13" s="224">
        <v>0</v>
      </c>
      <c r="H13" s="224">
        <v>1592.5</v>
      </c>
      <c r="I13" s="224"/>
    </row>
    <row r="14" spans="1:9" ht="21" customHeight="1">
      <c r="A14" s="225" t="s">
        <v>722</v>
      </c>
      <c r="B14" s="226" t="s">
        <v>731</v>
      </c>
      <c r="C14" s="225" t="s">
        <v>721</v>
      </c>
      <c r="D14" s="224">
        <v>2000</v>
      </c>
      <c r="E14" s="224"/>
      <c r="F14" s="224">
        <v>0</v>
      </c>
      <c r="G14" s="224">
        <v>0</v>
      </c>
      <c r="H14" s="224">
        <v>2000</v>
      </c>
      <c r="I14" s="224"/>
    </row>
    <row r="15" spans="1:9" ht="21" customHeight="1">
      <c r="A15" s="225" t="s">
        <v>722</v>
      </c>
      <c r="B15" s="226" t="s">
        <v>732</v>
      </c>
      <c r="C15" s="225" t="s">
        <v>721</v>
      </c>
      <c r="D15" s="224">
        <v>2000</v>
      </c>
      <c r="E15" s="224"/>
      <c r="F15" s="224">
        <v>0</v>
      </c>
      <c r="G15" s="224">
        <v>0</v>
      </c>
      <c r="H15" s="224">
        <v>2000</v>
      </c>
      <c r="I15" s="224"/>
    </row>
    <row r="16" spans="1:9" s="113" customFormat="1" ht="21" customHeight="1">
      <c r="A16" s="225" t="s">
        <v>722</v>
      </c>
      <c r="B16" s="227" t="s">
        <v>733</v>
      </c>
      <c r="C16" s="225" t="s">
        <v>721</v>
      </c>
      <c r="D16" s="224">
        <v>2000</v>
      </c>
      <c r="E16" s="224"/>
      <c r="F16" s="224">
        <v>0</v>
      </c>
      <c r="G16" s="224">
        <v>0</v>
      </c>
      <c r="H16" s="224">
        <v>2000</v>
      </c>
      <c r="I16" s="224"/>
    </row>
    <row r="17" spans="1:9" s="113" customFormat="1" ht="21" customHeight="1">
      <c r="A17" s="225" t="s">
        <v>722</v>
      </c>
      <c r="B17" s="227" t="s">
        <v>734</v>
      </c>
      <c r="C17" s="225" t="s">
        <v>721</v>
      </c>
      <c r="D17" s="224">
        <v>2700</v>
      </c>
      <c r="E17" s="224"/>
      <c r="F17" s="224">
        <v>0</v>
      </c>
      <c r="G17" s="224">
        <v>0</v>
      </c>
      <c r="H17" s="224">
        <v>2700</v>
      </c>
      <c r="I17" s="224"/>
    </row>
    <row r="18" spans="1:9" ht="21" customHeight="1">
      <c r="A18" s="225" t="s">
        <v>722</v>
      </c>
      <c r="B18" s="226" t="s">
        <v>735</v>
      </c>
      <c r="C18" s="225" t="s">
        <v>721</v>
      </c>
      <c r="D18" s="224">
        <v>3000</v>
      </c>
      <c r="E18" s="224"/>
      <c r="F18" s="224">
        <v>0</v>
      </c>
      <c r="G18" s="224">
        <v>0</v>
      </c>
      <c r="H18" s="224">
        <v>3000</v>
      </c>
      <c r="I18" s="224"/>
    </row>
    <row r="19" spans="1:9" ht="21" customHeight="1">
      <c r="A19" s="225" t="s">
        <v>722</v>
      </c>
      <c r="B19" s="226" t="s">
        <v>736</v>
      </c>
      <c r="C19" s="225" t="s">
        <v>721</v>
      </c>
      <c r="D19" s="224">
        <v>3000</v>
      </c>
      <c r="E19" s="224"/>
      <c r="F19" s="224">
        <v>0</v>
      </c>
      <c r="G19" s="224">
        <v>0</v>
      </c>
      <c r="H19" s="224">
        <v>3000</v>
      </c>
      <c r="I19" s="224"/>
    </row>
    <row r="20" spans="1:9" ht="21" customHeight="1">
      <c r="A20" s="225" t="s">
        <v>722</v>
      </c>
      <c r="B20" s="226" t="s">
        <v>737</v>
      </c>
      <c r="C20" s="225" t="s">
        <v>721</v>
      </c>
      <c r="D20" s="224">
        <v>3600</v>
      </c>
      <c r="E20" s="224"/>
      <c r="F20" s="224">
        <v>0</v>
      </c>
      <c r="G20" s="224">
        <v>0</v>
      </c>
      <c r="H20" s="224">
        <v>3600</v>
      </c>
      <c r="I20" s="224"/>
    </row>
    <row r="21" spans="1:9" s="113" customFormat="1" ht="21" customHeight="1">
      <c r="A21" s="225" t="s">
        <v>722</v>
      </c>
      <c r="B21" s="227" t="s">
        <v>738</v>
      </c>
      <c r="C21" s="225" t="s">
        <v>721</v>
      </c>
      <c r="D21" s="224">
        <v>4179</v>
      </c>
      <c r="E21" s="224"/>
      <c r="F21" s="224">
        <v>0</v>
      </c>
      <c r="G21" s="224">
        <v>0</v>
      </c>
      <c r="H21" s="224">
        <v>4179</v>
      </c>
      <c r="I21" s="224"/>
    </row>
    <row r="22" spans="1:9" ht="21" customHeight="1">
      <c r="A22" s="225" t="s">
        <v>722</v>
      </c>
      <c r="B22" s="226" t="s">
        <v>739</v>
      </c>
      <c r="C22" s="225" t="s">
        <v>721</v>
      </c>
      <c r="D22" s="224">
        <v>4500</v>
      </c>
      <c r="E22" s="224"/>
      <c r="F22" s="224">
        <v>0</v>
      </c>
      <c r="G22" s="224">
        <v>0</v>
      </c>
      <c r="H22" s="224">
        <v>4500</v>
      </c>
      <c r="I22" s="224"/>
    </row>
    <row r="23" spans="1:9" ht="21" customHeight="1">
      <c r="A23" s="225" t="s">
        <v>722</v>
      </c>
      <c r="B23" s="226" t="s">
        <v>740</v>
      </c>
      <c r="C23" s="225" t="s">
        <v>721</v>
      </c>
      <c r="D23" s="224">
        <v>5000</v>
      </c>
      <c r="E23" s="224"/>
      <c r="F23" s="224">
        <v>0</v>
      </c>
      <c r="G23" s="224">
        <v>0</v>
      </c>
      <c r="H23" s="224">
        <v>5000</v>
      </c>
      <c r="I23" s="224"/>
    </row>
    <row r="24" spans="1:9" ht="21" customHeight="1">
      <c r="A24" s="225" t="s">
        <v>722</v>
      </c>
      <c r="B24" s="226" t="s">
        <v>741</v>
      </c>
      <c r="C24" s="225" t="s">
        <v>721</v>
      </c>
      <c r="D24" s="224">
        <v>5000</v>
      </c>
      <c r="E24" s="224"/>
      <c r="F24" s="224">
        <v>0</v>
      </c>
      <c r="G24" s="224">
        <v>0</v>
      </c>
      <c r="H24" s="224">
        <v>5000</v>
      </c>
      <c r="I24" s="224"/>
    </row>
    <row r="25" spans="1:9" ht="21" customHeight="1">
      <c r="A25" s="225" t="s">
        <v>722</v>
      </c>
      <c r="B25" s="226" t="s">
        <v>740</v>
      </c>
      <c r="C25" s="225" t="s">
        <v>721</v>
      </c>
      <c r="D25" s="224">
        <v>5000</v>
      </c>
      <c r="E25" s="224"/>
      <c r="F25" s="224">
        <v>0</v>
      </c>
      <c r="G25" s="224">
        <v>0</v>
      </c>
      <c r="H25" s="224">
        <v>5000</v>
      </c>
      <c r="I25" s="224"/>
    </row>
    <row r="26" spans="1:9" ht="21" customHeight="1">
      <c r="A26" s="225" t="s">
        <v>722</v>
      </c>
      <c r="B26" s="226" t="s">
        <v>742</v>
      </c>
      <c r="C26" s="225" t="s">
        <v>721</v>
      </c>
      <c r="D26" s="224">
        <v>5000</v>
      </c>
      <c r="E26" s="224"/>
      <c r="F26" s="224">
        <v>0</v>
      </c>
      <c r="G26" s="224">
        <v>0</v>
      </c>
      <c r="H26" s="224">
        <v>5000</v>
      </c>
      <c r="I26" s="224"/>
    </row>
    <row r="27" spans="1:9" ht="21" customHeight="1">
      <c r="A27" s="225" t="s">
        <v>722</v>
      </c>
      <c r="B27" s="226" t="s">
        <v>743</v>
      </c>
      <c r="C27" s="225" t="s">
        <v>721</v>
      </c>
      <c r="D27" s="224">
        <v>5000</v>
      </c>
      <c r="E27" s="224"/>
      <c r="F27" s="224">
        <v>0</v>
      </c>
      <c r="G27" s="224">
        <v>0</v>
      </c>
      <c r="H27" s="224">
        <v>5000</v>
      </c>
      <c r="I27" s="224"/>
    </row>
    <row r="28" spans="1:9" ht="21" customHeight="1">
      <c r="A28" s="225" t="s">
        <v>722</v>
      </c>
      <c r="B28" s="226" t="s">
        <v>744</v>
      </c>
      <c r="C28" s="225" t="s">
        <v>721</v>
      </c>
      <c r="D28" s="224">
        <v>6907.5</v>
      </c>
      <c r="E28" s="224"/>
      <c r="F28" s="224">
        <v>0</v>
      </c>
      <c r="G28" s="224">
        <v>0</v>
      </c>
      <c r="H28" s="224">
        <v>6907.5</v>
      </c>
      <c r="I28" s="224"/>
    </row>
    <row r="29" spans="1:9" s="113" customFormat="1" ht="21" customHeight="1">
      <c r="A29" s="225" t="s">
        <v>722</v>
      </c>
      <c r="B29" s="227" t="s">
        <v>745</v>
      </c>
      <c r="C29" s="225" t="s">
        <v>721</v>
      </c>
      <c r="D29" s="224">
        <v>8000</v>
      </c>
      <c r="E29" s="224"/>
      <c r="F29" s="224">
        <v>0</v>
      </c>
      <c r="G29" s="224">
        <v>0</v>
      </c>
      <c r="H29" s="224">
        <v>8000</v>
      </c>
      <c r="I29" s="224"/>
    </row>
    <row r="30" spans="1:9" ht="21" customHeight="1">
      <c r="A30" s="225" t="s">
        <v>722</v>
      </c>
      <c r="B30" s="226" t="s">
        <v>746</v>
      </c>
      <c r="C30" s="225" t="s">
        <v>721</v>
      </c>
      <c r="D30" s="224">
        <v>10000</v>
      </c>
      <c r="E30" s="224"/>
      <c r="F30" s="224">
        <v>0</v>
      </c>
      <c r="G30" s="224">
        <v>0</v>
      </c>
      <c r="H30" s="224">
        <v>10000</v>
      </c>
      <c r="I30" s="224"/>
    </row>
    <row r="31" spans="1:9" ht="21" customHeight="1">
      <c r="A31" s="225" t="s">
        <v>722</v>
      </c>
      <c r="B31" s="226" t="s">
        <v>747</v>
      </c>
      <c r="C31" s="225" t="s">
        <v>721</v>
      </c>
      <c r="D31" s="224">
        <v>10000</v>
      </c>
      <c r="E31" s="224"/>
      <c r="F31" s="224">
        <v>0</v>
      </c>
      <c r="G31" s="224">
        <v>0</v>
      </c>
      <c r="H31" s="224">
        <v>10000</v>
      </c>
      <c r="I31" s="224"/>
    </row>
    <row r="32" spans="1:9" ht="21" customHeight="1">
      <c r="A32" s="225" t="s">
        <v>722</v>
      </c>
      <c r="B32" s="226" t="s">
        <v>748</v>
      </c>
      <c r="C32" s="225" t="s">
        <v>721</v>
      </c>
      <c r="D32" s="224">
        <v>10000</v>
      </c>
      <c r="E32" s="224"/>
      <c r="F32" s="224">
        <v>0</v>
      </c>
      <c r="G32" s="224">
        <v>0</v>
      </c>
      <c r="H32" s="224">
        <v>10000</v>
      </c>
      <c r="I32" s="224"/>
    </row>
    <row r="33" spans="1:9" ht="21" customHeight="1">
      <c r="A33" s="225" t="s">
        <v>722</v>
      </c>
      <c r="B33" s="226" t="s">
        <v>749</v>
      </c>
      <c r="C33" s="225" t="s">
        <v>721</v>
      </c>
      <c r="D33" s="224">
        <v>10000</v>
      </c>
      <c r="E33" s="224"/>
      <c r="F33" s="224">
        <v>0</v>
      </c>
      <c r="G33" s="224">
        <v>0</v>
      </c>
      <c r="H33" s="224">
        <v>10000</v>
      </c>
      <c r="I33" s="224"/>
    </row>
    <row r="34" spans="1:9" ht="21" customHeight="1">
      <c r="A34" s="225" t="s">
        <v>722</v>
      </c>
      <c r="B34" s="226" t="s">
        <v>750</v>
      </c>
      <c r="C34" s="225" t="s">
        <v>721</v>
      </c>
      <c r="D34" s="224">
        <v>10000</v>
      </c>
      <c r="E34" s="224"/>
      <c r="F34" s="224">
        <v>0</v>
      </c>
      <c r="G34" s="224">
        <v>0</v>
      </c>
      <c r="H34" s="224">
        <v>10000</v>
      </c>
      <c r="I34" s="224"/>
    </row>
    <row r="35" spans="1:9" ht="21" customHeight="1">
      <c r="A35" s="225" t="s">
        <v>722</v>
      </c>
      <c r="B35" s="206" t="s">
        <v>751</v>
      </c>
      <c r="C35" s="225" t="s">
        <v>721</v>
      </c>
      <c r="D35" s="224">
        <v>10050</v>
      </c>
      <c r="E35" s="224"/>
      <c r="F35" s="224">
        <v>0</v>
      </c>
      <c r="G35" s="224">
        <v>0</v>
      </c>
      <c r="H35" s="224">
        <v>10050</v>
      </c>
      <c r="I35" s="224"/>
    </row>
    <row r="36" spans="1:9" ht="21" customHeight="1">
      <c r="A36" s="225" t="s">
        <v>722</v>
      </c>
      <c r="B36" s="226" t="s">
        <v>752</v>
      </c>
      <c r="C36" s="225" t="s">
        <v>721</v>
      </c>
      <c r="D36" s="224">
        <v>12000</v>
      </c>
      <c r="E36" s="224"/>
      <c r="F36" s="224">
        <v>0</v>
      </c>
      <c r="G36" s="224">
        <v>0</v>
      </c>
      <c r="H36" s="224">
        <v>12000</v>
      </c>
      <c r="I36" s="224"/>
    </row>
    <row r="37" spans="1:9" ht="21" customHeight="1">
      <c r="A37" s="225" t="s">
        <v>722</v>
      </c>
      <c r="B37" s="226" t="s">
        <v>753</v>
      </c>
      <c r="C37" s="225" t="s">
        <v>721</v>
      </c>
      <c r="D37" s="224">
        <v>15600</v>
      </c>
      <c r="E37" s="224"/>
      <c r="F37" s="224">
        <v>0</v>
      </c>
      <c r="G37" s="224">
        <v>0</v>
      </c>
      <c r="H37" s="224">
        <v>15600</v>
      </c>
      <c r="I37" s="224"/>
    </row>
    <row r="38" spans="1:9" s="113" customFormat="1" ht="21" customHeight="1">
      <c r="A38" s="225" t="s">
        <v>722</v>
      </c>
      <c r="B38" s="227" t="s">
        <v>754</v>
      </c>
      <c r="C38" s="225" t="s">
        <v>721</v>
      </c>
      <c r="D38" s="224">
        <v>16807</v>
      </c>
      <c r="E38" s="224"/>
      <c r="F38" s="224">
        <v>0</v>
      </c>
      <c r="G38" s="224">
        <v>0</v>
      </c>
      <c r="H38" s="224">
        <v>16807</v>
      </c>
      <c r="I38" s="224"/>
    </row>
    <row r="39" spans="1:9" s="113" customFormat="1" ht="21" customHeight="1">
      <c r="A39" s="225" t="s">
        <v>722</v>
      </c>
      <c r="B39" s="227" t="s">
        <v>755</v>
      </c>
      <c r="C39" s="225" t="s">
        <v>721</v>
      </c>
      <c r="D39" s="224">
        <v>17000</v>
      </c>
      <c r="E39" s="224"/>
      <c r="F39" s="224">
        <v>0</v>
      </c>
      <c r="G39" s="224">
        <v>0</v>
      </c>
      <c r="H39" s="224">
        <v>17000</v>
      </c>
      <c r="I39" s="224"/>
    </row>
    <row r="40" spans="1:9" s="113" customFormat="1" ht="21" customHeight="1">
      <c r="A40" s="225" t="s">
        <v>722</v>
      </c>
      <c r="B40" s="227" t="s">
        <v>756</v>
      </c>
      <c r="C40" s="225" t="s">
        <v>721</v>
      </c>
      <c r="D40" s="224">
        <v>22189</v>
      </c>
      <c r="E40" s="224"/>
      <c r="F40" s="224">
        <v>0</v>
      </c>
      <c r="G40" s="224">
        <v>0</v>
      </c>
      <c r="H40" s="224">
        <v>22189</v>
      </c>
      <c r="I40" s="224"/>
    </row>
    <row r="41" spans="1:9" s="113" customFormat="1" ht="21" customHeight="1">
      <c r="A41" s="225" t="s">
        <v>722</v>
      </c>
      <c r="B41" s="227" t="s">
        <v>757</v>
      </c>
      <c r="C41" s="225" t="s">
        <v>721</v>
      </c>
      <c r="D41" s="224">
        <v>22671</v>
      </c>
      <c r="E41" s="224"/>
      <c r="F41" s="224">
        <v>0</v>
      </c>
      <c r="G41" s="224">
        <v>0</v>
      </c>
      <c r="H41" s="224">
        <v>22671</v>
      </c>
      <c r="I41" s="224"/>
    </row>
    <row r="42" spans="1:9" s="113" customFormat="1" ht="21" customHeight="1">
      <c r="A42" s="225" t="s">
        <v>722</v>
      </c>
      <c r="B42" s="228" t="s">
        <v>758</v>
      </c>
      <c r="C42" s="225" t="s">
        <v>721</v>
      </c>
      <c r="D42" s="224">
        <v>25000</v>
      </c>
      <c r="E42" s="224"/>
      <c r="F42" s="224">
        <v>0</v>
      </c>
      <c r="G42" s="224">
        <v>0</v>
      </c>
      <c r="H42" s="224">
        <v>25000</v>
      </c>
      <c r="I42" s="224"/>
    </row>
    <row r="43" spans="1:9" s="113" customFormat="1" ht="21" customHeight="1">
      <c r="A43" s="225" t="s">
        <v>722</v>
      </c>
      <c r="B43" s="227" t="s">
        <v>759</v>
      </c>
      <c r="C43" s="225" t="s">
        <v>721</v>
      </c>
      <c r="D43" s="224">
        <v>34077</v>
      </c>
      <c r="E43" s="224"/>
      <c r="F43" s="224">
        <v>0</v>
      </c>
      <c r="G43" s="224">
        <v>0</v>
      </c>
      <c r="H43" s="224">
        <v>34077</v>
      </c>
      <c r="I43" s="224"/>
    </row>
    <row r="44" spans="1:9" s="113" customFormat="1" ht="21" customHeight="1">
      <c r="A44" s="225" t="s">
        <v>722</v>
      </c>
      <c r="B44" s="227" t="s">
        <v>760</v>
      </c>
      <c r="C44" s="225" t="s">
        <v>721</v>
      </c>
      <c r="D44" s="224">
        <v>47924</v>
      </c>
      <c r="E44" s="224"/>
      <c r="F44" s="224">
        <v>0</v>
      </c>
      <c r="G44" s="224">
        <v>0</v>
      </c>
      <c r="H44" s="224">
        <v>47924</v>
      </c>
      <c r="I44" s="224"/>
    </row>
    <row r="45" spans="1:9" s="113" customFormat="1" ht="21" customHeight="1">
      <c r="A45" s="225" t="s">
        <v>722</v>
      </c>
      <c r="B45" s="227" t="s">
        <v>761</v>
      </c>
      <c r="C45" s="225" t="s">
        <v>721</v>
      </c>
      <c r="D45" s="224">
        <v>50000</v>
      </c>
      <c r="E45" s="224"/>
      <c r="F45" s="224">
        <v>0</v>
      </c>
      <c r="G45" s="224">
        <v>0</v>
      </c>
      <c r="H45" s="224">
        <v>50000</v>
      </c>
      <c r="I45" s="224"/>
    </row>
    <row r="46" spans="1:9" ht="21" customHeight="1">
      <c r="A46" s="225" t="s">
        <v>762</v>
      </c>
      <c r="B46" s="226" t="s">
        <v>763</v>
      </c>
      <c r="C46" s="225" t="s">
        <v>721</v>
      </c>
      <c r="D46" s="224">
        <v>1800</v>
      </c>
      <c r="E46" s="224"/>
      <c r="F46" s="224">
        <v>1800</v>
      </c>
      <c r="G46" s="224">
        <v>0</v>
      </c>
      <c r="H46" s="224">
        <v>0</v>
      </c>
      <c r="I46" s="224"/>
    </row>
    <row r="47" spans="1:9" ht="21" customHeight="1">
      <c r="A47" s="225" t="s">
        <v>764</v>
      </c>
      <c r="B47" s="226" t="s">
        <v>765</v>
      </c>
      <c r="C47" s="225" t="s">
        <v>721</v>
      </c>
      <c r="D47" s="224">
        <v>13920</v>
      </c>
      <c r="E47" s="224"/>
      <c r="F47" s="224">
        <v>13920</v>
      </c>
      <c r="G47" s="224">
        <v>0</v>
      </c>
      <c r="H47" s="224">
        <v>0</v>
      </c>
      <c r="I47" s="224"/>
    </row>
    <row r="48" spans="1:9" ht="21" customHeight="1">
      <c r="A48" s="229" t="s">
        <v>766</v>
      </c>
      <c r="B48" s="230" t="s">
        <v>767</v>
      </c>
      <c r="C48" s="229" t="s">
        <v>721</v>
      </c>
      <c r="D48" s="224">
        <v>766</v>
      </c>
      <c r="E48" s="224"/>
      <c r="F48" s="224">
        <v>766</v>
      </c>
      <c r="G48" s="224">
        <v>0</v>
      </c>
      <c r="H48" s="224">
        <v>0</v>
      </c>
      <c r="I48" s="224"/>
    </row>
    <row r="49" spans="1:9" ht="22.5" customHeight="1">
      <c r="A49" s="225" t="s">
        <v>722</v>
      </c>
      <c r="B49" s="231" t="s">
        <v>768</v>
      </c>
      <c r="C49" s="225" t="s">
        <v>721</v>
      </c>
      <c r="D49" s="224">
        <v>0</v>
      </c>
      <c r="E49" s="224">
        <v>16486</v>
      </c>
      <c r="F49" s="224"/>
      <c r="G49" s="224"/>
      <c r="H49" s="224">
        <v>16486</v>
      </c>
      <c r="I49" s="224"/>
    </row>
    <row r="50" spans="1:9" ht="22.5" customHeight="1">
      <c r="A50" s="225" t="s">
        <v>722</v>
      </c>
      <c r="B50" s="231" t="s">
        <v>769</v>
      </c>
      <c r="C50" s="225" t="s">
        <v>721</v>
      </c>
      <c r="D50" s="224"/>
      <c r="E50" s="224">
        <v>1300</v>
      </c>
      <c r="F50" s="224"/>
      <c r="G50" s="224"/>
      <c r="H50" s="224">
        <v>1300</v>
      </c>
      <c r="I50" s="224"/>
    </row>
    <row r="51" spans="1:9" ht="22.5" customHeight="1">
      <c r="A51" s="225" t="s">
        <v>722</v>
      </c>
      <c r="B51" s="231" t="s">
        <v>770</v>
      </c>
      <c r="C51" s="225" t="s">
        <v>721</v>
      </c>
      <c r="D51" s="224"/>
      <c r="E51" s="224">
        <v>25000</v>
      </c>
      <c r="F51" s="224"/>
      <c r="G51" s="224"/>
      <c r="H51" s="224">
        <v>25000</v>
      </c>
      <c r="I51" s="224"/>
    </row>
    <row r="52" spans="1:9" ht="22.5" customHeight="1">
      <c r="A52" s="225" t="s">
        <v>722</v>
      </c>
      <c r="B52" s="232"/>
      <c r="C52" s="225" t="s">
        <v>721</v>
      </c>
      <c r="D52" s="224"/>
      <c r="E52" s="224">
        <v>16000</v>
      </c>
      <c r="F52" s="224"/>
      <c r="G52" s="224"/>
      <c r="H52" s="224">
        <v>16000</v>
      </c>
      <c r="I52" s="224"/>
    </row>
  </sheetData>
  <sheetProtection/>
  <mergeCells count="2">
    <mergeCell ref="A1:I1"/>
    <mergeCell ref="A2:H2"/>
  </mergeCells>
  <dataValidations count="1">
    <dataValidation allowBlank="1" showInputMessage="1" showErrorMessage="1" promptTitle="提示" prompt="债务名称请与表1B保持一致。" sqref="B36:B41"/>
  </dataValidations>
  <printOptions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V16384"/>
    </sheetView>
  </sheetViews>
  <sheetFormatPr defaultColWidth="9.00390625" defaultRowHeight="14.25"/>
  <cols>
    <col min="1" max="1" width="22.875" style="2" customWidth="1"/>
    <col min="2" max="2" width="29.00390625" style="2" customWidth="1"/>
    <col min="3" max="3" width="9.00390625" style="2" customWidth="1"/>
    <col min="4" max="4" width="8.875" style="202" customWidth="1"/>
    <col min="5" max="5" width="9.25390625" style="202" customWidth="1"/>
    <col min="6" max="6" width="9.875" style="202" customWidth="1"/>
    <col min="7" max="7" width="13.125" style="202" customWidth="1"/>
    <col min="8" max="8" width="8.625" style="202" customWidth="1"/>
    <col min="9" max="9" width="9.50390625" style="202" customWidth="1"/>
    <col min="10" max="16384" width="9.00390625" style="2" customWidth="1"/>
  </cols>
  <sheetData>
    <row r="1" spans="1:9" ht="43.5" customHeight="1">
      <c r="A1" s="140" t="s">
        <v>771</v>
      </c>
      <c r="B1" s="140"/>
      <c r="C1" s="140"/>
      <c r="D1" s="140"/>
      <c r="E1" s="140"/>
      <c r="F1" s="140"/>
      <c r="G1" s="140"/>
      <c r="H1" s="140"/>
      <c r="I1" s="140"/>
    </row>
    <row r="2" spans="1:9" s="34" customFormat="1" ht="22.5" customHeight="1">
      <c r="A2" s="203"/>
      <c r="B2" s="203"/>
      <c r="C2" s="203"/>
      <c r="D2" s="203"/>
      <c r="E2" s="203"/>
      <c r="F2" s="203"/>
      <c r="G2" s="203"/>
      <c r="I2" s="215" t="s">
        <v>35</v>
      </c>
    </row>
    <row r="3" spans="1:9" s="201" customFormat="1" ht="30.75" customHeight="1">
      <c r="A3" s="204" t="s">
        <v>710</v>
      </c>
      <c r="B3" s="204" t="s">
        <v>711</v>
      </c>
      <c r="C3" s="204" t="s">
        <v>712</v>
      </c>
      <c r="D3" s="204" t="s">
        <v>713</v>
      </c>
      <c r="E3" s="204" t="s">
        <v>714</v>
      </c>
      <c r="F3" s="204" t="s">
        <v>715</v>
      </c>
      <c r="G3" s="204" t="s">
        <v>716</v>
      </c>
      <c r="H3" s="204" t="s">
        <v>717</v>
      </c>
      <c r="I3" s="204" t="s">
        <v>718</v>
      </c>
    </row>
    <row r="4" spans="1:9" s="14" customFormat="1" ht="27.75" customHeight="1">
      <c r="A4" s="205" t="s">
        <v>563</v>
      </c>
      <c r="B4" s="206"/>
      <c r="C4" s="207"/>
      <c r="D4" s="208">
        <f>SUM(D5:D14)</f>
        <v>82164</v>
      </c>
      <c r="E4" s="208">
        <f>SUM(E5:E14)</f>
        <v>52464</v>
      </c>
      <c r="F4" s="208">
        <f>SUM(F5:F14)</f>
        <v>22464</v>
      </c>
      <c r="G4" s="208"/>
      <c r="H4" s="208">
        <f>SUM(H5:H14)</f>
        <v>112164</v>
      </c>
      <c r="I4" s="208">
        <v>112170</v>
      </c>
    </row>
    <row r="5" spans="1:9" s="14" customFormat="1" ht="27.75" customHeight="1">
      <c r="A5" s="206" t="s">
        <v>764</v>
      </c>
      <c r="B5" s="206" t="s">
        <v>772</v>
      </c>
      <c r="C5" s="207" t="s">
        <v>773</v>
      </c>
      <c r="D5" s="208">
        <v>13464</v>
      </c>
      <c r="E5" s="208"/>
      <c r="F5" s="208">
        <v>13464</v>
      </c>
      <c r="G5" s="208"/>
      <c r="H5" s="208"/>
      <c r="I5" s="208"/>
    </row>
    <row r="6" spans="1:9" s="14" customFormat="1" ht="27.75" customHeight="1">
      <c r="A6" s="206" t="s">
        <v>774</v>
      </c>
      <c r="B6" s="206" t="s">
        <v>775</v>
      </c>
      <c r="C6" s="207" t="s">
        <v>773</v>
      </c>
      <c r="D6" s="208">
        <v>7000</v>
      </c>
      <c r="E6" s="208"/>
      <c r="F6" s="208">
        <v>7000</v>
      </c>
      <c r="G6" s="208"/>
      <c r="H6" s="208"/>
      <c r="I6" s="208"/>
    </row>
    <row r="7" spans="1:9" s="14" customFormat="1" ht="27.75" customHeight="1">
      <c r="A7" s="206" t="s">
        <v>774</v>
      </c>
      <c r="B7" s="206" t="s">
        <v>775</v>
      </c>
      <c r="C7" s="207" t="s">
        <v>773</v>
      </c>
      <c r="D7" s="208">
        <v>2000</v>
      </c>
      <c r="E7" s="208"/>
      <c r="F7" s="208">
        <v>2000</v>
      </c>
      <c r="G7" s="208"/>
      <c r="H7" s="208"/>
      <c r="I7" s="208"/>
    </row>
    <row r="8" spans="1:9" s="14" customFormat="1" ht="27.75" customHeight="1">
      <c r="A8" s="209" t="s">
        <v>722</v>
      </c>
      <c r="B8" s="210" t="s">
        <v>776</v>
      </c>
      <c r="C8" s="207" t="s">
        <v>773</v>
      </c>
      <c r="D8" s="211">
        <v>6900</v>
      </c>
      <c r="E8" s="212"/>
      <c r="F8" s="208"/>
      <c r="G8" s="208"/>
      <c r="H8" s="212">
        <v>6900</v>
      </c>
      <c r="I8" s="214"/>
    </row>
    <row r="9" spans="1:9" s="14" customFormat="1" ht="27.75" customHeight="1">
      <c r="A9" s="209" t="s">
        <v>722</v>
      </c>
      <c r="B9" s="210" t="s">
        <v>777</v>
      </c>
      <c r="C9" s="207" t="s">
        <v>773</v>
      </c>
      <c r="D9" s="211">
        <v>5000</v>
      </c>
      <c r="E9" s="212"/>
      <c r="F9" s="208"/>
      <c r="G9" s="208"/>
      <c r="H9" s="212">
        <v>5000</v>
      </c>
      <c r="I9" s="214"/>
    </row>
    <row r="10" spans="1:9" s="14" customFormat="1" ht="27.75" customHeight="1">
      <c r="A10" s="209" t="s">
        <v>722</v>
      </c>
      <c r="B10" s="210" t="s">
        <v>778</v>
      </c>
      <c r="C10" s="207" t="s">
        <v>773</v>
      </c>
      <c r="D10" s="211">
        <v>10000</v>
      </c>
      <c r="E10" s="212"/>
      <c r="F10" s="208"/>
      <c r="G10" s="208"/>
      <c r="H10" s="212">
        <v>10000</v>
      </c>
      <c r="I10" s="214"/>
    </row>
    <row r="11" spans="1:9" s="14" customFormat="1" ht="27.75" customHeight="1">
      <c r="A11" s="209" t="s">
        <v>722</v>
      </c>
      <c r="B11" s="210" t="s">
        <v>779</v>
      </c>
      <c r="C11" s="207" t="s">
        <v>773</v>
      </c>
      <c r="D11" s="212">
        <v>27100</v>
      </c>
      <c r="E11" s="212"/>
      <c r="F11" s="208"/>
      <c r="G11" s="208"/>
      <c r="H11" s="212">
        <v>27100</v>
      </c>
      <c r="I11" s="214"/>
    </row>
    <row r="12" spans="1:9" s="14" customFormat="1" ht="27.75" customHeight="1">
      <c r="A12" s="209" t="s">
        <v>722</v>
      </c>
      <c r="B12" s="210" t="s">
        <v>780</v>
      </c>
      <c r="C12" s="207" t="s">
        <v>773</v>
      </c>
      <c r="D12" s="212">
        <v>10700</v>
      </c>
      <c r="E12" s="212"/>
      <c r="F12" s="208"/>
      <c r="G12" s="208"/>
      <c r="H12" s="212">
        <v>10700</v>
      </c>
      <c r="I12" s="214"/>
    </row>
    <row r="13" spans="1:9" s="14" customFormat="1" ht="27.75" customHeight="1">
      <c r="A13" s="209" t="s">
        <v>722</v>
      </c>
      <c r="B13" s="213" t="s">
        <v>781</v>
      </c>
      <c r="C13" s="207" t="s">
        <v>773</v>
      </c>
      <c r="D13" s="214"/>
      <c r="E13" s="212">
        <v>30000</v>
      </c>
      <c r="F13" s="214"/>
      <c r="G13" s="214"/>
      <c r="H13" s="212">
        <v>30000</v>
      </c>
      <c r="I13" s="214"/>
    </row>
    <row r="14" spans="1:9" s="14" customFormat="1" ht="27.75" customHeight="1">
      <c r="A14" s="209" t="s">
        <v>722</v>
      </c>
      <c r="B14" s="213" t="s">
        <v>782</v>
      </c>
      <c r="C14" s="207" t="s">
        <v>773</v>
      </c>
      <c r="D14" s="214"/>
      <c r="E14" s="212">
        <v>22464</v>
      </c>
      <c r="F14" s="214"/>
      <c r="G14" s="214"/>
      <c r="H14" s="212">
        <v>22464</v>
      </c>
      <c r="I14" s="214"/>
    </row>
    <row r="15" ht="27.75" customHeight="1"/>
  </sheetData>
  <sheetProtection/>
  <mergeCells count="1">
    <mergeCell ref="A1:I1"/>
  </mergeCells>
  <printOptions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3" topLeftCell="B4" activePane="bottomRight" state="frozen"/>
      <selection pane="bottomRight" activeCell="K14" sqref="K14"/>
    </sheetView>
  </sheetViews>
  <sheetFormatPr defaultColWidth="9.00390625" defaultRowHeight="14.25"/>
  <cols>
    <col min="1" max="1" width="35.00390625" style="98" customWidth="1"/>
    <col min="2" max="2" width="13.875" style="178" customWidth="1"/>
    <col min="3" max="3" width="11.25390625" style="98" customWidth="1"/>
    <col min="4" max="4" width="14.375" style="98" customWidth="1"/>
    <col min="5" max="5" width="9.00390625" style="98" customWidth="1"/>
    <col min="6" max="6" width="9.50390625" style="98" bestFit="1" customWidth="1"/>
    <col min="7" max="16384" width="9.00390625" style="98" customWidth="1"/>
  </cols>
  <sheetData>
    <row r="1" spans="1:4" ht="41.25" customHeight="1">
      <c r="A1" s="35" t="s">
        <v>783</v>
      </c>
      <c r="B1" s="35"/>
      <c r="C1" s="35"/>
      <c r="D1" s="35"/>
    </row>
    <row r="2" spans="1:4" ht="27.75" customHeight="1">
      <c r="A2" s="179"/>
      <c r="B2" s="180"/>
      <c r="C2" s="181" t="s">
        <v>1</v>
      </c>
      <c r="D2" s="181"/>
    </row>
    <row r="3" spans="1:13" s="177" customFormat="1" ht="25.5" customHeight="1">
      <c r="A3" s="182" t="s">
        <v>2</v>
      </c>
      <c r="B3" s="161" t="s">
        <v>638</v>
      </c>
      <c r="C3" s="183" t="s">
        <v>784</v>
      </c>
      <c r="D3" s="183" t="s">
        <v>7</v>
      </c>
      <c r="H3" s="184"/>
      <c r="I3" s="184"/>
      <c r="J3" s="184"/>
      <c r="K3" s="184"/>
      <c r="L3" s="184"/>
      <c r="M3" s="197"/>
    </row>
    <row r="4" spans="1:13" ht="19.5" customHeight="1">
      <c r="A4" s="22" t="s">
        <v>8</v>
      </c>
      <c r="B4" s="185">
        <f>SUM(B5:B17)</f>
        <v>272115</v>
      </c>
      <c r="C4" s="185">
        <f>SUM(C5:C16)</f>
        <v>251999</v>
      </c>
      <c r="D4" s="25">
        <f>B4/C4*100-100</f>
        <v>7.982571359410159</v>
      </c>
      <c r="E4" s="186"/>
      <c r="F4" s="186"/>
      <c r="H4" s="187"/>
      <c r="I4" s="187"/>
      <c r="J4" s="187"/>
      <c r="K4" s="187"/>
      <c r="L4" s="187"/>
      <c r="M4" s="187"/>
    </row>
    <row r="5" spans="1:13" ht="19.5" customHeight="1">
      <c r="A5" s="28" t="s">
        <v>9</v>
      </c>
      <c r="B5" s="188">
        <v>132755</v>
      </c>
      <c r="C5" s="172">
        <v>122423</v>
      </c>
      <c r="D5" s="25">
        <f aca="true" t="shared" si="0" ref="D5:D26">B5/C5*100-100</f>
        <v>8.439590599805598</v>
      </c>
      <c r="E5" s="186"/>
      <c r="F5" s="186"/>
      <c r="H5" s="187"/>
      <c r="I5" s="187"/>
      <c r="J5" s="187"/>
      <c r="K5" s="187"/>
      <c r="L5" s="198"/>
      <c r="M5" s="113"/>
    </row>
    <row r="6" spans="1:13" ht="19.5" customHeight="1">
      <c r="A6" s="28" t="s">
        <v>785</v>
      </c>
      <c r="B6" s="188">
        <v>33400</v>
      </c>
      <c r="C6" s="172">
        <v>30951</v>
      </c>
      <c r="D6" s="25">
        <f t="shared" si="0"/>
        <v>7.912506865690943</v>
      </c>
      <c r="E6" s="186"/>
      <c r="F6" s="186"/>
      <c r="H6" s="187"/>
      <c r="I6" s="187"/>
      <c r="J6" s="187"/>
      <c r="K6" s="187"/>
      <c r="L6" s="198"/>
      <c r="M6" s="113"/>
    </row>
    <row r="7" spans="1:13" ht="19.5" customHeight="1">
      <c r="A7" s="28" t="s">
        <v>786</v>
      </c>
      <c r="B7" s="188">
        <v>13680</v>
      </c>
      <c r="C7" s="172">
        <v>13047</v>
      </c>
      <c r="D7" s="25">
        <f t="shared" si="0"/>
        <v>4.851690043688194</v>
      </c>
      <c r="E7" s="186"/>
      <c r="F7" s="186"/>
      <c r="H7" s="187"/>
      <c r="I7" s="198"/>
      <c r="J7" s="187"/>
      <c r="K7" s="187"/>
      <c r="L7" s="198"/>
      <c r="M7" s="113"/>
    </row>
    <row r="8" spans="1:13" ht="19.5" customHeight="1">
      <c r="A8" s="28" t="s">
        <v>787</v>
      </c>
      <c r="B8" s="188">
        <v>220</v>
      </c>
      <c r="C8" s="172">
        <v>199</v>
      </c>
      <c r="D8" s="25">
        <f t="shared" si="0"/>
        <v>10.552763819095475</v>
      </c>
      <c r="E8" s="186"/>
      <c r="F8" s="186"/>
      <c r="H8" s="187"/>
      <c r="I8" s="198"/>
      <c r="J8" s="198"/>
      <c r="K8" s="198"/>
      <c r="L8" s="198"/>
      <c r="M8" s="113"/>
    </row>
    <row r="9" spans="1:13" ht="19.5" customHeight="1">
      <c r="A9" s="28" t="s">
        <v>788</v>
      </c>
      <c r="B9" s="188">
        <v>14500</v>
      </c>
      <c r="C9" s="172">
        <v>13568</v>
      </c>
      <c r="D9" s="25">
        <f t="shared" si="0"/>
        <v>6.8691037735848965</v>
      </c>
      <c r="E9" s="186"/>
      <c r="F9" s="186"/>
      <c r="H9" s="187"/>
      <c r="I9" s="198"/>
      <c r="J9" s="187"/>
      <c r="K9" s="187"/>
      <c r="L9" s="198"/>
      <c r="M9" s="113"/>
    </row>
    <row r="10" spans="1:13" ht="19.5" customHeight="1">
      <c r="A10" s="28" t="s">
        <v>789</v>
      </c>
      <c r="B10" s="188">
        <v>14500</v>
      </c>
      <c r="C10" s="172">
        <v>13212</v>
      </c>
      <c r="D10" s="25">
        <f t="shared" si="0"/>
        <v>9.74871329094762</v>
      </c>
      <c r="E10" s="186"/>
      <c r="F10" s="186"/>
      <c r="H10" s="187"/>
      <c r="I10" s="198"/>
      <c r="J10" s="198"/>
      <c r="K10" s="198"/>
      <c r="L10" s="198"/>
      <c r="M10" s="113"/>
    </row>
    <row r="11" spans="1:13" ht="19.5" customHeight="1">
      <c r="A11" s="28" t="s">
        <v>790</v>
      </c>
      <c r="B11" s="188">
        <v>3600</v>
      </c>
      <c r="C11" s="172">
        <v>3390</v>
      </c>
      <c r="D11" s="25">
        <f t="shared" si="0"/>
        <v>6.1946902654867415</v>
      </c>
      <c r="E11" s="186"/>
      <c r="F11" s="186"/>
      <c r="H11" s="187"/>
      <c r="I11" s="198"/>
      <c r="J11" s="187"/>
      <c r="K11" s="187"/>
      <c r="L11" s="198"/>
      <c r="M11" s="113"/>
    </row>
    <row r="12" spans="1:13" ht="19.5" customHeight="1">
      <c r="A12" s="28" t="s">
        <v>791</v>
      </c>
      <c r="B12" s="188">
        <v>6000</v>
      </c>
      <c r="C12" s="172">
        <v>4013</v>
      </c>
      <c r="D12" s="25">
        <f t="shared" si="0"/>
        <v>49.514079242462</v>
      </c>
      <c r="E12" s="186"/>
      <c r="F12" s="186"/>
      <c r="H12" s="187"/>
      <c r="I12" s="198"/>
      <c r="J12" s="187"/>
      <c r="K12" s="187"/>
      <c r="L12" s="198"/>
      <c r="M12" s="113"/>
    </row>
    <row r="13" spans="1:13" ht="19.5" customHeight="1">
      <c r="A13" s="28" t="s">
        <v>792</v>
      </c>
      <c r="B13" s="188">
        <v>15200</v>
      </c>
      <c r="C13" s="172">
        <v>16638</v>
      </c>
      <c r="D13" s="25">
        <f t="shared" si="0"/>
        <v>-8.642865729053966</v>
      </c>
      <c r="E13" s="186"/>
      <c r="F13" s="186"/>
      <c r="H13" s="187"/>
      <c r="I13" s="198"/>
      <c r="J13" s="187"/>
      <c r="K13" s="187"/>
      <c r="L13" s="198"/>
      <c r="M13" s="113"/>
    </row>
    <row r="14" spans="1:13" ht="19.5" customHeight="1">
      <c r="A14" s="28" t="s">
        <v>793</v>
      </c>
      <c r="B14" s="188">
        <v>6300</v>
      </c>
      <c r="C14" s="172">
        <v>5883</v>
      </c>
      <c r="D14" s="25">
        <f t="shared" si="0"/>
        <v>7.0882202957674565</v>
      </c>
      <c r="E14" s="186"/>
      <c r="F14" s="186"/>
      <c r="H14" s="187"/>
      <c r="I14" s="198"/>
      <c r="J14" s="187"/>
      <c r="K14" s="187"/>
      <c r="L14" s="198"/>
      <c r="M14" s="113"/>
    </row>
    <row r="15" spans="1:13" ht="19.5" customHeight="1">
      <c r="A15" s="22" t="s">
        <v>794</v>
      </c>
      <c r="B15" s="188">
        <v>5100</v>
      </c>
      <c r="C15" s="172">
        <v>5416</v>
      </c>
      <c r="D15" s="25">
        <f t="shared" si="0"/>
        <v>-5.83456425406203</v>
      </c>
      <c r="E15" s="186"/>
      <c r="F15" s="186"/>
      <c r="H15" s="187"/>
      <c r="I15" s="198"/>
      <c r="J15" s="187"/>
      <c r="K15" s="187"/>
      <c r="L15" s="198"/>
      <c r="M15" s="113"/>
    </row>
    <row r="16" spans="1:13" ht="19.5" customHeight="1">
      <c r="A16" s="22" t="s">
        <v>795</v>
      </c>
      <c r="B16" s="188">
        <v>26200</v>
      </c>
      <c r="C16" s="172">
        <v>23259</v>
      </c>
      <c r="D16" s="25">
        <f t="shared" si="0"/>
        <v>12.644567694225884</v>
      </c>
      <c r="E16" s="186"/>
      <c r="F16" s="186"/>
      <c r="H16" s="187"/>
      <c r="I16" s="198"/>
      <c r="J16" s="187"/>
      <c r="K16" s="187"/>
      <c r="L16" s="198"/>
      <c r="M16" s="113"/>
    </row>
    <row r="17" spans="1:13" ht="19.5" customHeight="1">
      <c r="A17" s="171" t="s">
        <v>796</v>
      </c>
      <c r="B17" s="29">
        <v>660</v>
      </c>
      <c r="C17" s="29"/>
      <c r="D17" s="25"/>
      <c r="E17" s="186"/>
      <c r="F17" s="186"/>
      <c r="H17" s="187"/>
      <c r="I17" s="198"/>
      <c r="J17" s="187"/>
      <c r="K17" s="187"/>
      <c r="L17" s="198"/>
      <c r="M17" s="113"/>
    </row>
    <row r="18" spans="1:13" ht="19.5" customHeight="1">
      <c r="A18" s="22" t="s">
        <v>23</v>
      </c>
      <c r="B18" s="172">
        <f>SUM(B20:B26)</f>
        <v>67545</v>
      </c>
      <c r="C18" s="172">
        <f>SUM(C20:C26)</f>
        <v>63960</v>
      </c>
      <c r="D18" s="25">
        <f t="shared" si="0"/>
        <v>5.605065666041284</v>
      </c>
      <c r="E18" s="186"/>
      <c r="F18" s="186"/>
      <c r="H18" s="187"/>
      <c r="I18" s="187"/>
      <c r="J18" s="187"/>
      <c r="K18" s="187"/>
      <c r="L18" s="187"/>
      <c r="M18" s="187"/>
    </row>
    <row r="19" spans="1:13" ht="19.5" customHeight="1">
      <c r="A19" s="22" t="s">
        <v>24</v>
      </c>
      <c r="B19" s="189">
        <v>47165</v>
      </c>
      <c r="C19" s="172">
        <v>45521</v>
      </c>
      <c r="D19" s="25">
        <f t="shared" si="0"/>
        <v>3.6115199578216703</v>
      </c>
      <c r="E19" s="186"/>
      <c r="F19" s="186"/>
      <c r="H19" s="187"/>
      <c r="I19" s="198"/>
      <c r="J19" s="198"/>
      <c r="K19" s="199"/>
      <c r="L19" s="198"/>
      <c r="M19" s="113"/>
    </row>
    <row r="20" spans="1:13" ht="19.5" customHeight="1">
      <c r="A20" s="22" t="s">
        <v>25</v>
      </c>
      <c r="B20" s="190">
        <v>7720</v>
      </c>
      <c r="C20" s="172">
        <v>7202</v>
      </c>
      <c r="D20" s="25">
        <f t="shared" si="0"/>
        <v>7.192446542627053</v>
      </c>
      <c r="E20" s="186"/>
      <c r="F20" s="186"/>
      <c r="H20" s="187"/>
      <c r="I20" s="198"/>
      <c r="J20" s="198"/>
      <c r="K20" s="200"/>
      <c r="L20" s="198"/>
      <c r="M20" s="113"/>
    </row>
    <row r="21" spans="1:13" ht="19.5" customHeight="1">
      <c r="A21" s="22" t="s">
        <v>797</v>
      </c>
      <c r="B21" s="190">
        <v>39445</v>
      </c>
      <c r="C21" s="172">
        <v>38319</v>
      </c>
      <c r="D21" s="25">
        <f t="shared" si="0"/>
        <v>2.938490044103446</v>
      </c>
      <c r="E21" s="186"/>
      <c r="F21" s="186"/>
      <c r="H21" s="187"/>
      <c r="I21" s="198"/>
      <c r="J21" s="198"/>
      <c r="K21" s="200"/>
      <c r="L21" s="198"/>
      <c r="M21" s="113"/>
    </row>
    <row r="22" spans="1:13" ht="19.5" customHeight="1">
      <c r="A22" s="22" t="s">
        <v>28</v>
      </c>
      <c r="B22" s="190">
        <v>3040</v>
      </c>
      <c r="C22" s="172">
        <v>2775</v>
      </c>
      <c r="D22" s="25">
        <f t="shared" si="0"/>
        <v>9.549549549549539</v>
      </c>
      <c r="E22" s="186"/>
      <c r="F22" s="186"/>
      <c r="H22" s="187"/>
      <c r="I22" s="198"/>
      <c r="J22" s="198"/>
      <c r="K22" s="200"/>
      <c r="L22" s="113"/>
      <c r="M22" s="113"/>
    </row>
    <row r="23" spans="1:13" ht="19.5" customHeight="1">
      <c r="A23" s="22" t="s">
        <v>29</v>
      </c>
      <c r="B23" s="190">
        <v>10500</v>
      </c>
      <c r="C23" s="172">
        <v>9223</v>
      </c>
      <c r="D23" s="25">
        <f t="shared" si="0"/>
        <v>13.845820232028629</v>
      </c>
      <c r="E23" s="186"/>
      <c r="F23" s="186"/>
      <c r="H23" s="187"/>
      <c r="I23" s="198"/>
      <c r="J23" s="198"/>
      <c r="K23" s="200"/>
      <c r="L23" s="198"/>
      <c r="M23" s="113"/>
    </row>
    <row r="24" spans="1:13" ht="19.5" customHeight="1">
      <c r="A24" s="22" t="s">
        <v>30</v>
      </c>
      <c r="B24" s="190">
        <v>-1350</v>
      </c>
      <c r="C24" s="191">
        <v>-1350</v>
      </c>
      <c r="D24" s="25">
        <f t="shared" si="0"/>
        <v>0</v>
      </c>
      <c r="E24" s="186"/>
      <c r="F24" s="186"/>
      <c r="H24" s="187"/>
      <c r="I24" s="198"/>
      <c r="J24" s="198"/>
      <c r="K24" s="200"/>
      <c r="L24" s="198"/>
      <c r="M24" s="113"/>
    </row>
    <row r="25" spans="1:13" ht="19.5" customHeight="1">
      <c r="A25" s="22" t="s">
        <v>31</v>
      </c>
      <c r="B25" s="190">
        <v>7500</v>
      </c>
      <c r="C25" s="192">
        <v>7104</v>
      </c>
      <c r="D25" s="25">
        <f t="shared" si="0"/>
        <v>5.574324324324323</v>
      </c>
      <c r="E25" s="186"/>
      <c r="F25" s="186"/>
      <c r="H25" s="187"/>
      <c r="I25" s="113"/>
      <c r="J25" s="113"/>
      <c r="K25" s="200"/>
      <c r="L25" s="113"/>
      <c r="M25" s="113"/>
    </row>
    <row r="26" spans="1:13" ht="19.5" customHeight="1">
      <c r="A26" s="22" t="s">
        <v>32</v>
      </c>
      <c r="B26" s="190">
        <v>690</v>
      </c>
      <c r="C26" s="192">
        <v>687</v>
      </c>
      <c r="D26" s="25">
        <f t="shared" si="0"/>
        <v>0.4366812227074206</v>
      </c>
      <c r="E26" s="186"/>
      <c r="F26" s="186"/>
      <c r="H26" s="187"/>
      <c r="I26" s="113"/>
      <c r="J26" s="113"/>
      <c r="K26" s="200"/>
      <c r="L26" s="113"/>
      <c r="M26" s="113"/>
    </row>
    <row r="27" spans="1:13" ht="19.5" customHeight="1">
      <c r="A27" s="22"/>
      <c r="B27" s="192"/>
      <c r="C27" s="192"/>
      <c r="D27" s="25"/>
      <c r="E27" s="186"/>
      <c r="F27" s="186"/>
      <c r="H27" s="113"/>
      <c r="I27" s="113"/>
      <c r="J27" s="113"/>
      <c r="K27" s="113"/>
      <c r="L27" s="113"/>
      <c r="M27" s="113"/>
    </row>
    <row r="28" spans="1:13" ht="19.5" customHeight="1">
      <c r="A28" s="31" t="s">
        <v>798</v>
      </c>
      <c r="B28" s="185">
        <f>B4+B18</f>
        <v>339660</v>
      </c>
      <c r="C28" s="185">
        <f>C4+C18</f>
        <v>315959</v>
      </c>
      <c r="D28" s="25">
        <f>B28/C28*100-100</f>
        <v>7.501289724299667</v>
      </c>
      <c r="E28" s="186"/>
      <c r="F28" s="186"/>
      <c r="H28" s="193"/>
      <c r="I28" s="193"/>
      <c r="J28" s="193"/>
      <c r="K28" s="193"/>
      <c r="L28" s="193"/>
      <c r="M28" s="193"/>
    </row>
    <row r="29" spans="1:13" ht="19.5" customHeight="1">
      <c r="A29" s="194"/>
      <c r="B29" s="194"/>
      <c r="C29" s="194"/>
      <c r="D29" s="194"/>
      <c r="E29" s="186"/>
      <c r="F29" s="186"/>
      <c r="H29" s="113"/>
      <c r="I29" s="113"/>
      <c r="J29" s="113"/>
      <c r="K29" s="113"/>
      <c r="L29" s="113"/>
      <c r="M29" s="113"/>
    </row>
    <row r="30" spans="1:4" ht="26.25" customHeight="1">
      <c r="A30" s="113" t="s">
        <v>799</v>
      </c>
      <c r="B30" s="195"/>
      <c r="C30" s="196"/>
      <c r="D30" s="113"/>
    </row>
    <row r="31" spans="1:4" ht="14.25" customHeight="1">
      <c r="A31" s="115" t="s">
        <v>800</v>
      </c>
      <c r="B31" s="115"/>
      <c r="C31" s="115"/>
      <c r="D31" s="115"/>
    </row>
  </sheetData>
  <sheetProtection/>
  <mergeCells count="4">
    <mergeCell ref="A1:D1"/>
    <mergeCell ref="C2:D2"/>
    <mergeCell ref="A29:D29"/>
    <mergeCell ref="A31:D31"/>
  </mergeCells>
  <conditionalFormatting sqref="B5:B16">
    <cfRule type="cellIs" priority="5" dxfId="0" operator="equal" stopIfTrue="1">
      <formula>0</formula>
    </cfRule>
  </conditionalFormatting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7">
      <selection activeCell="E3" sqref="E3"/>
    </sheetView>
  </sheetViews>
  <sheetFormatPr defaultColWidth="14.50390625" defaultRowHeight="14.25"/>
  <cols>
    <col min="1" max="1" width="33.375" style="97" customWidth="1"/>
    <col min="2" max="3" width="14.25390625" style="165" customWidth="1"/>
    <col min="4" max="4" width="14.25390625" style="166" customWidth="1"/>
    <col min="5" max="16384" width="14.50390625" style="166" customWidth="1"/>
  </cols>
  <sheetData>
    <row r="1" spans="1:4" ht="38.25" customHeight="1">
      <c r="A1" s="167" t="s">
        <v>801</v>
      </c>
      <c r="B1" s="167"/>
      <c r="C1" s="167"/>
      <c r="D1" s="167"/>
    </row>
    <row r="2" ht="21" customHeight="1">
      <c r="D2" s="166" t="s">
        <v>35</v>
      </c>
    </row>
    <row r="3" spans="1:4" ht="25.5" customHeight="1">
      <c r="A3" s="168" t="s">
        <v>2</v>
      </c>
      <c r="B3" s="169" t="s">
        <v>638</v>
      </c>
      <c r="C3" s="170" t="s">
        <v>6</v>
      </c>
      <c r="D3" s="168" t="s">
        <v>36</v>
      </c>
    </row>
    <row r="4" spans="1:4" ht="25.5" customHeight="1">
      <c r="A4" s="171" t="s">
        <v>37</v>
      </c>
      <c r="B4" s="172">
        <v>88830</v>
      </c>
      <c r="C4" s="172">
        <v>78408</v>
      </c>
      <c r="D4" s="173">
        <f>B4/C4*100-100</f>
        <v>13.292011019283748</v>
      </c>
    </row>
    <row r="5" spans="1:4" ht="25.5" customHeight="1">
      <c r="A5" s="171" t="s">
        <v>38</v>
      </c>
      <c r="B5" s="172">
        <v>407</v>
      </c>
      <c r="C5" s="172">
        <v>398</v>
      </c>
      <c r="D5" s="173">
        <f aca="true" t="shared" si="0" ref="D5:D26">B5/C5*100-100</f>
        <v>2.261306532663326</v>
      </c>
    </row>
    <row r="6" spans="1:4" ht="25.5" customHeight="1">
      <c r="A6" s="171" t="s">
        <v>39</v>
      </c>
      <c r="B6" s="172">
        <v>47360</v>
      </c>
      <c r="C6" s="172">
        <v>45782</v>
      </c>
      <c r="D6" s="173">
        <f t="shared" si="0"/>
        <v>3.446769472718529</v>
      </c>
    </row>
    <row r="7" spans="1:4" ht="25.5" customHeight="1">
      <c r="A7" s="171" t="s">
        <v>40</v>
      </c>
      <c r="B7" s="172">
        <v>201781</v>
      </c>
      <c r="C7" s="172">
        <v>200680</v>
      </c>
      <c r="D7" s="173">
        <f t="shared" si="0"/>
        <v>0.5486346422164559</v>
      </c>
    </row>
    <row r="8" spans="1:4" ht="25.5" customHeight="1">
      <c r="A8" s="171" t="s">
        <v>41</v>
      </c>
      <c r="B8" s="172">
        <v>11246</v>
      </c>
      <c r="C8" s="172">
        <v>9131</v>
      </c>
      <c r="D8" s="173">
        <f t="shared" si="0"/>
        <v>23.16285182345854</v>
      </c>
    </row>
    <row r="9" spans="1:4" ht="25.5" customHeight="1">
      <c r="A9" s="171" t="s">
        <v>42</v>
      </c>
      <c r="B9" s="172">
        <v>16885</v>
      </c>
      <c r="C9" s="172">
        <v>16860</v>
      </c>
      <c r="D9" s="173">
        <f t="shared" si="0"/>
        <v>0.1482799525504248</v>
      </c>
    </row>
    <row r="10" spans="1:4" ht="25.5" customHeight="1">
      <c r="A10" s="171" t="s">
        <v>43</v>
      </c>
      <c r="B10" s="172">
        <v>80029</v>
      </c>
      <c r="C10" s="172">
        <v>83381</v>
      </c>
      <c r="D10" s="173">
        <f t="shared" si="0"/>
        <v>-4.0201005025125625</v>
      </c>
    </row>
    <row r="11" spans="1:4" ht="25.5" customHeight="1">
      <c r="A11" s="171" t="s">
        <v>44</v>
      </c>
      <c r="B11" s="172">
        <v>79132</v>
      </c>
      <c r="C11" s="172">
        <v>78256</v>
      </c>
      <c r="D11" s="173">
        <f t="shared" si="0"/>
        <v>1.119402985074629</v>
      </c>
    </row>
    <row r="12" spans="1:4" ht="25.5" customHeight="1">
      <c r="A12" s="171" t="s">
        <v>45</v>
      </c>
      <c r="B12" s="172">
        <v>4945</v>
      </c>
      <c r="C12" s="172">
        <v>4617</v>
      </c>
      <c r="D12" s="173">
        <f t="shared" si="0"/>
        <v>7.104180203595405</v>
      </c>
    </row>
    <row r="13" spans="1:4" ht="25.5" customHeight="1">
      <c r="A13" s="171" t="s">
        <v>46</v>
      </c>
      <c r="B13" s="172">
        <v>33563</v>
      </c>
      <c r="C13" s="172">
        <f>54147-25000</f>
        <v>29147</v>
      </c>
      <c r="D13" s="173">
        <f t="shared" si="0"/>
        <v>15.150787388067386</v>
      </c>
    </row>
    <row r="14" spans="1:4" ht="25.5" customHeight="1">
      <c r="A14" s="171" t="s">
        <v>47</v>
      </c>
      <c r="B14" s="172">
        <v>73672</v>
      </c>
      <c r="C14" s="172">
        <v>91173</v>
      </c>
      <c r="D14" s="173">
        <f t="shared" si="0"/>
        <v>-19.19537582398297</v>
      </c>
    </row>
    <row r="15" spans="1:4" ht="25.5" customHeight="1">
      <c r="A15" s="171" t="s">
        <v>48</v>
      </c>
      <c r="B15" s="172">
        <v>25359</v>
      </c>
      <c r="C15" s="172">
        <v>22078</v>
      </c>
      <c r="D15" s="173">
        <f t="shared" si="0"/>
        <v>14.860947549596887</v>
      </c>
    </row>
    <row r="16" spans="1:4" ht="25.5" customHeight="1">
      <c r="A16" s="171" t="s">
        <v>49</v>
      </c>
      <c r="B16" s="172">
        <v>8196</v>
      </c>
      <c r="C16" s="172">
        <f>22941-6656</f>
        <v>16285</v>
      </c>
      <c r="D16" s="173">
        <f t="shared" si="0"/>
        <v>-49.671476819158734</v>
      </c>
    </row>
    <row r="17" spans="1:4" ht="25.5" customHeight="1">
      <c r="A17" s="171" t="s">
        <v>50</v>
      </c>
      <c r="B17" s="172">
        <v>6703</v>
      </c>
      <c r="C17" s="172">
        <v>5879</v>
      </c>
      <c r="D17" s="173">
        <f t="shared" si="0"/>
        <v>14.015989113794873</v>
      </c>
    </row>
    <row r="18" spans="1:4" ht="25.5" customHeight="1">
      <c r="A18" s="171" t="s">
        <v>51</v>
      </c>
      <c r="B18" s="172">
        <v>334</v>
      </c>
      <c r="C18" s="172"/>
      <c r="D18" s="173"/>
    </row>
    <row r="19" spans="1:4" ht="25.5" customHeight="1">
      <c r="A19" s="171" t="s">
        <v>52</v>
      </c>
      <c r="B19" s="172">
        <v>16049</v>
      </c>
      <c r="C19" s="172">
        <v>12509</v>
      </c>
      <c r="D19" s="173">
        <f t="shared" si="0"/>
        <v>28.299624270525214</v>
      </c>
    </row>
    <row r="20" spans="1:4" ht="25.5" customHeight="1">
      <c r="A20" s="171" t="s">
        <v>53</v>
      </c>
      <c r="B20" s="172">
        <v>4751</v>
      </c>
      <c r="C20" s="172">
        <v>5409</v>
      </c>
      <c r="D20" s="173">
        <f t="shared" si="0"/>
        <v>-12.164910334627479</v>
      </c>
    </row>
    <row r="21" spans="1:4" ht="25.5" customHeight="1">
      <c r="A21" s="171" t="s">
        <v>54</v>
      </c>
      <c r="B21" s="172">
        <v>15</v>
      </c>
      <c r="C21" s="172">
        <v>186</v>
      </c>
      <c r="D21" s="173">
        <f t="shared" si="0"/>
        <v>-91.93548387096774</v>
      </c>
    </row>
    <row r="22" spans="1:4" ht="25.5" customHeight="1">
      <c r="A22" s="171" t="s">
        <v>802</v>
      </c>
      <c r="B22" s="172">
        <v>7500</v>
      </c>
      <c r="C22" s="172"/>
      <c r="D22" s="173"/>
    </row>
    <row r="23" spans="1:4" ht="25.5" customHeight="1">
      <c r="A23" s="171" t="s">
        <v>803</v>
      </c>
      <c r="B23" s="172">
        <f>7012+31</f>
        <v>7043</v>
      </c>
      <c r="C23" s="172">
        <v>977</v>
      </c>
      <c r="D23" s="173">
        <f t="shared" si="0"/>
        <v>620.8802456499488</v>
      </c>
    </row>
    <row r="24" spans="1:4" ht="25.5" customHeight="1">
      <c r="A24" s="171" t="s">
        <v>804</v>
      </c>
      <c r="B24" s="172">
        <v>16000</v>
      </c>
      <c r="C24" s="172">
        <v>13723</v>
      </c>
      <c r="D24" s="173">
        <f t="shared" si="0"/>
        <v>16.59258179698317</v>
      </c>
    </row>
    <row r="25" spans="1:4" ht="25.5" customHeight="1">
      <c r="A25" s="171" t="s">
        <v>805</v>
      </c>
      <c r="B25" s="172">
        <v>200</v>
      </c>
      <c r="C25" s="172">
        <v>63</v>
      </c>
      <c r="D25" s="173">
        <f t="shared" si="0"/>
        <v>217.46031746031747</v>
      </c>
    </row>
    <row r="26" spans="1:4" ht="24.75" customHeight="1">
      <c r="A26" s="174" t="s">
        <v>58</v>
      </c>
      <c r="B26" s="172">
        <f>SUM(B4:B25)</f>
        <v>730000</v>
      </c>
      <c r="C26" s="172">
        <f>SUM(C4:C25)</f>
        <v>714942</v>
      </c>
      <c r="D26" s="173">
        <f t="shared" si="0"/>
        <v>2.1061848373714156</v>
      </c>
    </row>
    <row r="28" spans="1:4" ht="14.25">
      <c r="A28" s="97" t="s">
        <v>806</v>
      </c>
      <c r="B28" s="175"/>
      <c r="C28" s="175"/>
      <c r="D28" s="176"/>
    </row>
  </sheetData>
  <sheetProtection/>
  <mergeCells count="1">
    <mergeCell ref="A1:D1"/>
  </mergeCells>
  <printOptions/>
  <pageMargins left="1.08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7"/>
  <sheetViews>
    <sheetView showZeros="0" workbookViewId="0" topLeftCell="B1">
      <selection activeCell="I7" sqref="I7"/>
    </sheetView>
  </sheetViews>
  <sheetFormatPr defaultColWidth="9.125" defaultRowHeight="14.25"/>
  <cols>
    <col min="1" max="1" width="11.00390625" style="34" hidden="1" customWidth="1"/>
    <col min="2" max="2" width="36.625" style="63" customWidth="1"/>
    <col min="3" max="3" width="10.25390625" style="156" customWidth="1"/>
    <col min="4" max="4" width="12.75390625" style="156" customWidth="1"/>
    <col min="5" max="5" width="15.625" style="157" customWidth="1"/>
    <col min="6" max="214" width="9.125" style="63" customWidth="1"/>
    <col min="215" max="16384" width="9.125" style="63" customWidth="1"/>
  </cols>
  <sheetData>
    <row r="1" spans="2:5" ht="23.25" customHeight="1">
      <c r="B1" s="148" t="s">
        <v>807</v>
      </c>
      <c r="C1" s="148"/>
      <c r="D1" s="148"/>
      <c r="E1" s="148"/>
    </row>
    <row r="2" ht="9" customHeight="1"/>
    <row r="3" spans="2:5" ht="18" customHeight="1">
      <c r="B3" s="149"/>
      <c r="C3" s="158"/>
      <c r="D3" s="158"/>
      <c r="E3" s="159" t="s">
        <v>60</v>
      </c>
    </row>
    <row r="4" spans="1:5" ht="23.25" customHeight="1">
      <c r="A4" s="150" t="s">
        <v>61</v>
      </c>
      <c r="B4" s="150" t="s">
        <v>2</v>
      </c>
      <c r="C4" s="160" t="s">
        <v>638</v>
      </c>
      <c r="D4" s="161" t="s">
        <v>6</v>
      </c>
      <c r="E4" s="162" t="s">
        <v>36</v>
      </c>
    </row>
    <row r="5" spans="1:5" ht="18.75" customHeight="1">
      <c r="A5" s="70"/>
      <c r="B5" s="152" t="s">
        <v>62</v>
      </c>
      <c r="C5" s="163">
        <f>729969+31</f>
        <v>730000</v>
      </c>
      <c r="D5" s="163">
        <f>739942-25000</f>
        <v>714942</v>
      </c>
      <c r="E5" s="164">
        <f aca="true" t="shared" si="0" ref="E5:E68">_xlfn.IFERROR(C5/D5*100-100,0)</f>
        <v>2.1061848373714156</v>
      </c>
    </row>
    <row r="6" spans="1:5" ht="16.5" customHeight="1">
      <c r="A6" s="70">
        <v>201</v>
      </c>
      <c r="B6" s="152" t="s">
        <v>63</v>
      </c>
      <c r="C6" s="163">
        <v>88830</v>
      </c>
      <c r="D6" s="163">
        <v>78408</v>
      </c>
      <c r="E6" s="164">
        <f t="shared" si="0"/>
        <v>13.292011019283748</v>
      </c>
    </row>
    <row r="7" spans="1:5" ht="16.5" customHeight="1">
      <c r="A7" s="70">
        <v>20101</v>
      </c>
      <c r="B7" s="152" t="s">
        <v>64</v>
      </c>
      <c r="C7" s="163">
        <v>2586</v>
      </c>
      <c r="D7" s="163">
        <v>2899</v>
      </c>
      <c r="E7" s="164">
        <f t="shared" si="0"/>
        <v>-10.796826491893754</v>
      </c>
    </row>
    <row r="8" spans="1:5" ht="16.5" customHeight="1">
      <c r="A8" s="70">
        <v>2010101</v>
      </c>
      <c r="B8" s="83" t="s">
        <v>65</v>
      </c>
      <c r="C8" s="163">
        <v>2342</v>
      </c>
      <c r="D8" s="163">
        <v>2531</v>
      </c>
      <c r="E8" s="164">
        <f t="shared" si="0"/>
        <v>-7.46740418806796</v>
      </c>
    </row>
    <row r="9" spans="1:5" ht="16.5" customHeight="1">
      <c r="A9" s="70">
        <v>2010104</v>
      </c>
      <c r="B9" s="83" t="s">
        <v>66</v>
      </c>
      <c r="C9" s="163">
        <v>88</v>
      </c>
      <c r="D9" s="163">
        <v>103</v>
      </c>
      <c r="E9" s="164">
        <f t="shared" si="0"/>
        <v>-14.563106796116514</v>
      </c>
    </row>
    <row r="10" spans="1:5" ht="16.5" customHeight="1">
      <c r="A10" s="74">
        <v>2010106</v>
      </c>
      <c r="B10" s="83" t="s">
        <v>808</v>
      </c>
      <c r="C10" s="163">
        <v>5</v>
      </c>
      <c r="D10" s="163"/>
      <c r="E10" s="164">
        <f t="shared" si="0"/>
        <v>0</v>
      </c>
    </row>
    <row r="11" spans="1:5" ht="16.5" customHeight="1">
      <c r="A11" s="70">
        <v>2010108</v>
      </c>
      <c r="B11" s="83" t="s">
        <v>67</v>
      </c>
      <c r="C11" s="163">
        <v>151</v>
      </c>
      <c r="D11" s="163">
        <v>102</v>
      </c>
      <c r="E11" s="164">
        <f t="shared" si="0"/>
        <v>48.03921568627453</v>
      </c>
    </row>
    <row r="12" spans="1:5" ht="16.5" customHeight="1">
      <c r="A12" s="70">
        <v>2010199</v>
      </c>
      <c r="B12" s="83" t="s">
        <v>68</v>
      </c>
      <c r="C12" s="163"/>
      <c r="D12" s="163">
        <v>163</v>
      </c>
      <c r="E12" s="164">
        <f t="shared" si="0"/>
        <v>-100</v>
      </c>
    </row>
    <row r="13" spans="1:5" ht="16.5" customHeight="1">
      <c r="A13" s="70">
        <v>20102</v>
      </c>
      <c r="B13" s="152" t="s">
        <v>69</v>
      </c>
      <c r="C13" s="163">
        <v>844</v>
      </c>
      <c r="D13" s="163">
        <v>852</v>
      </c>
      <c r="E13" s="164">
        <f t="shared" si="0"/>
        <v>-0.9389671361502394</v>
      </c>
    </row>
    <row r="14" spans="1:5" ht="16.5" customHeight="1">
      <c r="A14" s="70">
        <v>2010201</v>
      </c>
      <c r="B14" s="83" t="s">
        <v>65</v>
      </c>
      <c r="C14" s="163">
        <v>676</v>
      </c>
      <c r="D14" s="163">
        <v>690</v>
      </c>
      <c r="E14" s="164">
        <f t="shared" si="0"/>
        <v>-2.028985507246375</v>
      </c>
    </row>
    <row r="15" spans="1:5" ht="16.5" customHeight="1">
      <c r="A15" s="70">
        <v>2010204</v>
      </c>
      <c r="B15" s="83" t="s">
        <v>70</v>
      </c>
      <c r="C15" s="163">
        <v>97</v>
      </c>
      <c r="D15" s="163">
        <v>98</v>
      </c>
      <c r="E15" s="164">
        <f t="shared" si="0"/>
        <v>-1.0204081632653015</v>
      </c>
    </row>
    <row r="16" spans="1:5" ht="16.5" customHeight="1">
      <c r="A16" s="70">
        <v>2010205</v>
      </c>
      <c r="B16" s="83" t="s">
        <v>71</v>
      </c>
      <c r="C16" s="163">
        <v>47</v>
      </c>
      <c r="D16" s="163">
        <v>30</v>
      </c>
      <c r="E16" s="164">
        <f t="shared" si="0"/>
        <v>56.66666666666666</v>
      </c>
    </row>
    <row r="17" spans="1:5" ht="16.5" customHeight="1">
      <c r="A17" s="70">
        <v>2010299</v>
      </c>
      <c r="B17" s="83" t="s">
        <v>72</v>
      </c>
      <c r="C17" s="163">
        <v>24</v>
      </c>
      <c r="D17" s="163">
        <v>34</v>
      </c>
      <c r="E17" s="164">
        <f t="shared" si="0"/>
        <v>-29.411764705882348</v>
      </c>
    </row>
    <row r="18" spans="1:5" ht="16.5" customHeight="1">
      <c r="A18" s="70">
        <v>20103</v>
      </c>
      <c r="B18" s="152" t="s">
        <v>73</v>
      </c>
      <c r="C18" s="163">
        <v>38857</v>
      </c>
      <c r="D18" s="163">
        <v>31438</v>
      </c>
      <c r="E18" s="164">
        <f t="shared" si="0"/>
        <v>23.59882944207648</v>
      </c>
    </row>
    <row r="19" spans="1:5" ht="16.5" customHeight="1">
      <c r="A19" s="70">
        <v>2010301</v>
      </c>
      <c r="B19" s="83" t="s">
        <v>65</v>
      </c>
      <c r="C19" s="163">
        <v>20268</v>
      </c>
      <c r="D19" s="163">
        <v>22874</v>
      </c>
      <c r="E19" s="164">
        <f t="shared" si="0"/>
        <v>-11.39284777476611</v>
      </c>
    </row>
    <row r="20" spans="1:5" ht="16.5" customHeight="1">
      <c r="A20" s="70">
        <v>2010302</v>
      </c>
      <c r="B20" s="83" t="s">
        <v>74</v>
      </c>
      <c r="C20" s="163">
        <v>2089</v>
      </c>
      <c r="D20" s="163">
        <v>145</v>
      </c>
      <c r="E20" s="164">
        <f t="shared" si="0"/>
        <v>1340.6896551724137</v>
      </c>
    </row>
    <row r="21" spans="1:5" ht="16.5" customHeight="1">
      <c r="A21" s="70">
        <v>2010306</v>
      </c>
      <c r="B21" s="83" t="s">
        <v>75</v>
      </c>
      <c r="C21" s="163">
        <v>409</v>
      </c>
      <c r="D21" s="163">
        <v>555</v>
      </c>
      <c r="E21" s="164">
        <f t="shared" si="0"/>
        <v>-26.30630630630631</v>
      </c>
    </row>
    <row r="22" spans="1:5" ht="16.5" customHeight="1">
      <c r="A22" s="70">
        <v>2010308</v>
      </c>
      <c r="B22" s="83" t="s">
        <v>76</v>
      </c>
      <c r="C22" s="163">
        <v>385</v>
      </c>
      <c r="D22" s="163">
        <v>460</v>
      </c>
      <c r="E22" s="164">
        <f t="shared" si="0"/>
        <v>-16.304347826086953</v>
      </c>
    </row>
    <row r="23" spans="1:5" ht="16.5" customHeight="1">
      <c r="A23" s="70">
        <v>2010350</v>
      </c>
      <c r="B23" s="83" t="s">
        <v>77</v>
      </c>
      <c r="C23" s="163">
        <v>2740</v>
      </c>
      <c r="D23" s="163">
        <v>2351</v>
      </c>
      <c r="E23" s="164">
        <f t="shared" si="0"/>
        <v>16.54615057422373</v>
      </c>
    </row>
    <row r="24" spans="1:5" ht="16.5" customHeight="1">
      <c r="A24" s="70">
        <v>2010399</v>
      </c>
      <c r="B24" s="83" t="s">
        <v>78</v>
      </c>
      <c r="C24" s="163">
        <v>12966</v>
      </c>
      <c r="D24" s="163">
        <v>5053</v>
      </c>
      <c r="E24" s="164">
        <f t="shared" si="0"/>
        <v>156.6000395804473</v>
      </c>
    </row>
    <row r="25" spans="1:5" ht="16.5" customHeight="1">
      <c r="A25" s="70">
        <v>20104</v>
      </c>
      <c r="B25" s="152" t="s">
        <v>79</v>
      </c>
      <c r="C25" s="163">
        <v>1653</v>
      </c>
      <c r="D25" s="163">
        <v>2137</v>
      </c>
      <c r="E25" s="164">
        <f t="shared" si="0"/>
        <v>-22.648572765559194</v>
      </c>
    </row>
    <row r="26" spans="1:5" ht="16.5" customHeight="1">
      <c r="A26" s="70">
        <v>2010401</v>
      </c>
      <c r="B26" s="83" t="s">
        <v>65</v>
      </c>
      <c r="C26" s="163">
        <v>1593</v>
      </c>
      <c r="D26" s="163">
        <v>1586</v>
      </c>
      <c r="E26" s="164">
        <f t="shared" si="0"/>
        <v>0.4413619167717542</v>
      </c>
    </row>
    <row r="27" spans="1:5" ht="16.5" customHeight="1">
      <c r="A27" s="70">
        <v>2010406</v>
      </c>
      <c r="B27" s="83" t="s">
        <v>80</v>
      </c>
      <c r="C27" s="163">
        <v>14</v>
      </c>
      <c r="D27" s="163">
        <v>445</v>
      </c>
      <c r="E27" s="164">
        <f t="shared" si="0"/>
        <v>-96.85393258426966</v>
      </c>
    </row>
    <row r="28" spans="1:5" ht="16.5" customHeight="1">
      <c r="A28" s="70">
        <v>2010408</v>
      </c>
      <c r="B28" s="83" t="s">
        <v>81</v>
      </c>
      <c r="C28" s="163">
        <v>18</v>
      </c>
      <c r="D28" s="163">
        <v>100</v>
      </c>
      <c r="E28" s="164">
        <f t="shared" si="0"/>
        <v>-82</v>
      </c>
    </row>
    <row r="29" spans="1:5" ht="16.5" customHeight="1">
      <c r="A29" s="70">
        <v>2010499</v>
      </c>
      <c r="B29" s="83" t="s">
        <v>82</v>
      </c>
      <c r="C29" s="163">
        <v>28</v>
      </c>
      <c r="D29" s="163">
        <v>6</v>
      </c>
      <c r="E29" s="164">
        <f t="shared" si="0"/>
        <v>366.6666666666667</v>
      </c>
    </row>
    <row r="30" spans="1:5" ht="16.5" customHeight="1">
      <c r="A30" s="70">
        <v>20105</v>
      </c>
      <c r="B30" s="152" t="s">
        <v>83</v>
      </c>
      <c r="C30" s="163">
        <v>2159</v>
      </c>
      <c r="D30" s="163">
        <v>2554</v>
      </c>
      <c r="E30" s="164">
        <f t="shared" si="0"/>
        <v>-15.465935787000788</v>
      </c>
    </row>
    <row r="31" spans="1:5" ht="16.5" customHeight="1">
      <c r="A31" s="70">
        <v>2010501</v>
      </c>
      <c r="B31" s="83" t="s">
        <v>65</v>
      </c>
      <c r="C31" s="163">
        <v>549</v>
      </c>
      <c r="D31" s="163">
        <v>609</v>
      </c>
      <c r="E31" s="164">
        <f t="shared" si="0"/>
        <v>-9.85221674876847</v>
      </c>
    </row>
    <row r="32" spans="1:5" ht="16.5" customHeight="1">
      <c r="A32" s="70">
        <v>2010502</v>
      </c>
      <c r="B32" s="83" t="s">
        <v>74</v>
      </c>
      <c r="C32" s="163">
        <v>40</v>
      </c>
      <c r="D32" s="163">
        <v>5</v>
      </c>
      <c r="E32" s="164">
        <f t="shared" si="0"/>
        <v>700</v>
      </c>
    </row>
    <row r="33" spans="1:5" ht="16.5" customHeight="1">
      <c r="A33" s="70">
        <v>2010505</v>
      </c>
      <c r="B33" s="83" t="s">
        <v>84</v>
      </c>
      <c r="C33" s="163">
        <v>42</v>
      </c>
      <c r="D33" s="163">
        <v>32</v>
      </c>
      <c r="E33" s="164">
        <f t="shared" si="0"/>
        <v>31.25</v>
      </c>
    </row>
    <row r="34" spans="1:5" ht="16.5" customHeight="1">
      <c r="A34" s="70">
        <v>2010507</v>
      </c>
      <c r="B34" s="83" t="s">
        <v>85</v>
      </c>
      <c r="C34" s="163">
        <v>46</v>
      </c>
      <c r="D34" s="163">
        <v>360</v>
      </c>
      <c r="E34" s="164">
        <f t="shared" si="0"/>
        <v>-87.22222222222223</v>
      </c>
    </row>
    <row r="35" spans="1:5" ht="16.5" customHeight="1">
      <c r="A35" s="70">
        <v>2010550</v>
      </c>
      <c r="B35" s="83" t="s">
        <v>77</v>
      </c>
      <c r="C35" s="163">
        <v>1172</v>
      </c>
      <c r="D35" s="163">
        <v>1155</v>
      </c>
      <c r="E35" s="164">
        <f t="shared" si="0"/>
        <v>1.471861471861473</v>
      </c>
    </row>
    <row r="36" spans="1:5" ht="16.5" customHeight="1">
      <c r="A36" s="70">
        <v>2010599</v>
      </c>
      <c r="B36" s="83" t="s">
        <v>86</v>
      </c>
      <c r="C36" s="163">
        <v>310</v>
      </c>
      <c r="D36" s="163">
        <v>393</v>
      </c>
      <c r="E36" s="164">
        <f t="shared" si="0"/>
        <v>-21.119592875318062</v>
      </c>
    </row>
    <row r="37" spans="1:5" ht="16.5" customHeight="1">
      <c r="A37" s="70">
        <v>20106</v>
      </c>
      <c r="B37" s="152" t="s">
        <v>87</v>
      </c>
      <c r="C37" s="163">
        <v>1282</v>
      </c>
      <c r="D37" s="163">
        <v>1661</v>
      </c>
      <c r="E37" s="164">
        <f t="shared" si="0"/>
        <v>-22.817579771222157</v>
      </c>
    </row>
    <row r="38" spans="1:5" ht="16.5" customHeight="1">
      <c r="A38" s="70">
        <v>2010601</v>
      </c>
      <c r="B38" s="83" t="s">
        <v>65</v>
      </c>
      <c r="C38" s="163">
        <v>1006</v>
      </c>
      <c r="D38" s="163">
        <v>1056</v>
      </c>
      <c r="E38" s="164">
        <f t="shared" si="0"/>
        <v>-4.734848484848484</v>
      </c>
    </row>
    <row r="39" spans="1:5" ht="16.5" customHeight="1">
      <c r="A39" s="70">
        <v>2010607</v>
      </c>
      <c r="B39" s="83" t="s">
        <v>88</v>
      </c>
      <c r="C39" s="163">
        <v>90</v>
      </c>
      <c r="D39" s="163">
        <v>70</v>
      </c>
      <c r="E39" s="164">
        <f t="shared" si="0"/>
        <v>28.571428571428584</v>
      </c>
    </row>
    <row r="40" spans="1:5" ht="16.5" customHeight="1">
      <c r="A40" s="70">
        <v>2010699</v>
      </c>
      <c r="B40" s="83" t="s">
        <v>89</v>
      </c>
      <c r="C40" s="163">
        <v>186</v>
      </c>
      <c r="D40" s="163">
        <v>535</v>
      </c>
      <c r="E40" s="164">
        <f t="shared" si="0"/>
        <v>-65.23364485981308</v>
      </c>
    </row>
    <row r="41" spans="1:5" ht="16.5" customHeight="1">
      <c r="A41" s="70">
        <v>20107</v>
      </c>
      <c r="B41" s="152" t="s">
        <v>90</v>
      </c>
      <c r="C41" s="163">
        <v>6575</v>
      </c>
      <c r="D41" s="163">
        <v>6928</v>
      </c>
      <c r="E41" s="164">
        <f t="shared" si="0"/>
        <v>-5.0952655889145575</v>
      </c>
    </row>
    <row r="42" spans="1:5" ht="16.5" customHeight="1">
      <c r="A42" s="70">
        <v>2010701</v>
      </c>
      <c r="B42" s="83" t="s">
        <v>65</v>
      </c>
      <c r="C42" s="163">
        <v>5535</v>
      </c>
      <c r="D42" s="163">
        <v>5619</v>
      </c>
      <c r="E42" s="164">
        <f t="shared" si="0"/>
        <v>-1.4949279231179986</v>
      </c>
    </row>
    <row r="43" spans="1:5" ht="16.5" customHeight="1">
      <c r="A43" s="70">
        <v>2010706</v>
      </c>
      <c r="B43" s="83" t="s">
        <v>92</v>
      </c>
      <c r="C43" s="163">
        <v>350</v>
      </c>
      <c r="D43" s="163">
        <v>546</v>
      </c>
      <c r="E43" s="164">
        <f t="shared" si="0"/>
        <v>-35.8974358974359</v>
      </c>
    </row>
    <row r="44" spans="1:5" ht="16.5" customHeight="1">
      <c r="A44" s="70">
        <v>2010709</v>
      </c>
      <c r="B44" s="83" t="s">
        <v>88</v>
      </c>
      <c r="C44" s="163">
        <v>90</v>
      </c>
      <c r="D44" s="163">
        <v>68</v>
      </c>
      <c r="E44" s="164">
        <f t="shared" si="0"/>
        <v>32.35294117647058</v>
      </c>
    </row>
    <row r="45" spans="1:5" ht="16.5" customHeight="1">
      <c r="A45" s="70">
        <v>2010799</v>
      </c>
      <c r="B45" s="83" t="s">
        <v>93</v>
      </c>
      <c r="C45" s="163">
        <v>600</v>
      </c>
      <c r="D45" s="163">
        <v>695</v>
      </c>
      <c r="E45" s="164">
        <f t="shared" si="0"/>
        <v>-13.669064748201436</v>
      </c>
    </row>
    <row r="46" spans="1:5" ht="16.5" customHeight="1">
      <c r="A46" s="70">
        <v>20108</v>
      </c>
      <c r="B46" s="152" t="s">
        <v>94</v>
      </c>
      <c r="C46" s="163">
        <v>583</v>
      </c>
      <c r="D46" s="163">
        <v>652</v>
      </c>
      <c r="E46" s="164">
        <f t="shared" si="0"/>
        <v>-10.582822085889575</v>
      </c>
    </row>
    <row r="47" spans="1:5" ht="16.5" customHeight="1">
      <c r="A47" s="70">
        <v>2010801</v>
      </c>
      <c r="B47" s="83" t="s">
        <v>65</v>
      </c>
      <c r="C47" s="163">
        <v>490</v>
      </c>
      <c r="D47" s="163">
        <v>543</v>
      </c>
      <c r="E47" s="164">
        <f t="shared" si="0"/>
        <v>-9.760589318600367</v>
      </c>
    </row>
    <row r="48" spans="1:5" ht="16.5" customHeight="1">
      <c r="A48" s="70">
        <v>2010804</v>
      </c>
      <c r="B48" s="83" t="s">
        <v>95</v>
      </c>
      <c r="C48" s="163">
        <v>89</v>
      </c>
      <c r="D48" s="163">
        <v>105</v>
      </c>
      <c r="E48" s="164">
        <f t="shared" si="0"/>
        <v>-15.23809523809524</v>
      </c>
    </row>
    <row r="49" spans="1:5" ht="16.5" customHeight="1">
      <c r="A49" s="70">
        <v>2010899</v>
      </c>
      <c r="B49" s="83" t="s">
        <v>96</v>
      </c>
      <c r="C49" s="163">
        <v>4</v>
      </c>
      <c r="D49" s="163">
        <v>4</v>
      </c>
      <c r="E49" s="164">
        <f t="shared" si="0"/>
        <v>0</v>
      </c>
    </row>
    <row r="50" spans="1:5" ht="16.5" customHeight="1">
      <c r="A50" s="70">
        <v>20110</v>
      </c>
      <c r="B50" s="152" t="s">
        <v>97</v>
      </c>
      <c r="C50" s="163">
        <v>3053</v>
      </c>
      <c r="D50" s="163">
        <v>3132</v>
      </c>
      <c r="E50" s="164">
        <f t="shared" si="0"/>
        <v>-2.522349936143044</v>
      </c>
    </row>
    <row r="51" spans="1:5" ht="16.5" customHeight="1">
      <c r="A51" s="70">
        <v>2011001</v>
      </c>
      <c r="B51" s="83" t="s">
        <v>65</v>
      </c>
      <c r="C51" s="163">
        <v>2841</v>
      </c>
      <c r="D51" s="163">
        <v>2940</v>
      </c>
      <c r="E51" s="164">
        <f t="shared" si="0"/>
        <v>-3.367346938775512</v>
      </c>
    </row>
    <row r="52" spans="1:5" ht="16.5" customHeight="1">
      <c r="A52" s="70">
        <v>2011011</v>
      </c>
      <c r="B52" s="83" t="s">
        <v>98</v>
      </c>
      <c r="C52" s="163">
        <v>36</v>
      </c>
      <c r="D52" s="163">
        <v>42</v>
      </c>
      <c r="E52" s="164">
        <f t="shared" si="0"/>
        <v>-14.285714285714292</v>
      </c>
    </row>
    <row r="53" spans="1:5" ht="16.5" customHeight="1">
      <c r="A53" s="70">
        <v>2011050</v>
      </c>
      <c r="B53" s="83" t="s">
        <v>77</v>
      </c>
      <c r="C53" s="163"/>
      <c r="D53" s="163">
        <v>49</v>
      </c>
      <c r="E53" s="164">
        <f t="shared" si="0"/>
        <v>-100</v>
      </c>
    </row>
    <row r="54" spans="1:5" ht="16.5" customHeight="1">
      <c r="A54" s="70">
        <v>2011099</v>
      </c>
      <c r="B54" s="83" t="s">
        <v>99</v>
      </c>
      <c r="C54" s="163">
        <v>176</v>
      </c>
      <c r="D54" s="163">
        <v>101</v>
      </c>
      <c r="E54" s="164">
        <f t="shared" si="0"/>
        <v>74.25742574257427</v>
      </c>
    </row>
    <row r="55" spans="1:5" ht="16.5" customHeight="1">
      <c r="A55" s="70">
        <v>20111</v>
      </c>
      <c r="B55" s="152" t="s">
        <v>100</v>
      </c>
      <c r="C55" s="163">
        <v>2283</v>
      </c>
      <c r="D55" s="163">
        <v>1565</v>
      </c>
      <c r="E55" s="164">
        <f t="shared" si="0"/>
        <v>45.878594249201285</v>
      </c>
    </row>
    <row r="56" spans="1:5" ht="16.5" customHeight="1">
      <c r="A56" s="70">
        <v>2011101</v>
      </c>
      <c r="B56" s="83" t="s">
        <v>65</v>
      </c>
      <c r="C56" s="163">
        <v>2146</v>
      </c>
      <c r="D56" s="163">
        <v>1509</v>
      </c>
      <c r="E56" s="164">
        <f t="shared" si="0"/>
        <v>42.2133863485752</v>
      </c>
    </row>
    <row r="57" spans="1:5" ht="16.5" customHeight="1">
      <c r="A57" s="70">
        <v>2011199</v>
      </c>
      <c r="B57" s="83" t="s">
        <v>101</v>
      </c>
      <c r="C57" s="163">
        <v>137</v>
      </c>
      <c r="D57" s="163">
        <v>56</v>
      </c>
      <c r="E57" s="164">
        <f t="shared" si="0"/>
        <v>144.64285714285717</v>
      </c>
    </row>
    <row r="58" spans="1:5" ht="16.5" customHeight="1">
      <c r="A58" s="70">
        <v>20113</v>
      </c>
      <c r="B58" s="152" t="s">
        <v>102</v>
      </c>
      <c r="C58" s="163">
        <v>1382</v>
      </c>
      <c r="D58" s="163">
        <v>1430</v>
      </c>
      <c r="E58" s="164">
        <f t="shared" si="0"/>
        <v>-3.356643356643346</v>
      </c>
    </row>
    <row r="59" spans="1:5" ht="16.5" customHeight="1">
      <c r="A59" s="70">
        <v>2011301</v>
      </c>
      <c r="B59" s="83" t="s">
        <v>65</v>
      </c>
      <c r="C59" s="163">
        <v>694</v>
      </c>
      <c r="D59" s="163">
        <v>1277</v>
      </c>
      <c r="E59" s="164">
        <f t="shared" si="0"/>
        <v>-45.653876272513706</v>
      </c>
    </row>
    <row r="60" spans="1:5" ht="16.5" customHeight="1">
      <c r="A60" s="70">
        <v>2011350</v>
      </c>
      <c r="B60" s="83" t="s">
        <v>77</v>
      </c>
      <c r="C60" s="163">
        <v>670</v>
      </c>
      <c r="D60" s="163">
        <v>0</v>
      </c>
      <c r="E60" s="164">
        <f t="shared" si="0"/>
        <v>0</v>
      </c>
    </row>
    <row r="61" spans="1:5" ht="16.5" customHeight="1">
      <c r="A61" s="70">
        <v>2011399</v>
      </c>
      <c r="B61" s="83" t="s">
        <v>103</v>
      </c>
      <c r="C61" s="163">
        <v>18</v>
      </c>
      <c r="D61" s="163">
        <v>153</v>
      </c>
      <c r="E61" s="164">
        <f t="shared" si="0"/>
        <v>-88.23529411764706</v>
      </c>
    </row>
    <row r="62" spans="1:5" ht="16.5" customHeight="1">
      <c r="A62" s="70">
        <v>20114</v>
      </c>
      <c r="B62" s="152" t="s">
        <v>104</v>
      </c>
      <c r="C62" s="163">
        <v>87</v>
      </c>
      <c r="D62" s="163">
        <v>84</v>
      </c>
      <c r="E62" s="164">
        <f t="shared" si="0"/>
        <v>3.5714285714285836</v>
      </c>
    </row>
    <row r="63" spans="1:5" ht="16.5" customHeight="1">
      <c r="A63" s="70">
        <v>2011450</v>
      </c>
      <c r="B63" s="83" t="s">
        <v>77</v>
      </c>
      <c r="C63" s="163">
        <v>87</v>
      </c>
      <c r="D63" s="163">
        <v>84</v>
      </c>
      <c r="E63" s="164">
        <f t="shared" si="0"/>
        <v>3.5714285714285836</v>
      </c>
    </row>
    <row r="64" spans="1:5" ht="16.5" customHeight="1">
      <c r="A64" s="70">
        <v>20115</v>
      </c>
      <c r="B64" s="152" t="s">
        <v>105</v>
      </c>
      <c r="C64" s="163">
        <v>4268</v>
      </c>
      <c r="D64" s="163">
        <v>4850</v>
      </c>
      <c r="E64" s="164">
        <f t="shared" si="0"/>
        <v>-12</v>
      </c>
    </row>
    <row r="65" spans="1:5" ht="16.5" customHeight="1">
      <c r="A65" s="70">
        <v>2011501</v>
      </c>
      <c r="B65" s="83" t="s">
        <v>65</v>
      </c>
      <c r="C65" s="163">
        <v>3818</v>
      </c>
      <c r="D65" s="163">
        <v>4290</v>
      </c>
      <c r="E65" s="164">
        <f t="shared" si="0"/>
        <v>-11.002331002331005</v>
      </c>
    </row>
    <row r="66" spans="1:5" ht="16.5" customHeight="1">
      <c r="A66" s="70">
        <v>2011599</v>
      </c>
      <c r="B66" s="83" t="s">
        <v>106</v>
      </c>
      <c r="C66" s="163">
        <v>450</v>
      </c>
      <c r="D66" s="163">
        <v>560</v>
      </c>
      <c r="E66" s="164">
        <f t="shared" si="0"/>
        <v>-19.64285714285714</v>
      </c>
    </row>
    <row r="67" spans="1:5" ht="16.5" customHeight="1">
      <c r="A67" s="70">
        <v>20117</v>
      </c>
      <c r="B67" s="152" t="s">
        <v>107</v>
      </c>
      <c r="C67" s="163">
        <v>1490</v>
      </c>
      <c r="D67" s="163">
        <v>1359</v>
      </c>
      <c r="E67" s="164">
        <f t="shared" si="0"/>
        <v>9.639440765268574</v>
      </c>
    </row>
    <row r="68" spans="1:5" ht="16.5" customHeight="1">
      <c r="A68" s="70">
        <v>2011750</v>
      </c>
      <c r="B68" s="83" t="s">
        <v>77</v>
      </c>
      <c r="C68" s="163">
        <v>757</v>
      </c>
      <c r="D68" s="163">
        <v>764</v>
      </c>
      <c r="E68" s="164">
        <f t="shared" si="0"/>
        <v>-0.9162303664921438</v>
      </c>
    </row>
    <row r="69" spans="1:5" ht="16.5" customHeight="1">
      <c r="A69" s="70">
        <v>2011799</v>
      </c>
      <c r="B69" s="83" t="s">
        <v>108</v>
      </c>
      <c r="C69" s="163">
        <v>733</v>
      </c>
      <c r="D69" s="163">
        <v>595</v>
      </c>
      <c r="E69" s="164">
        <f aca="true" t="shared" si="1" ref="E69:E132">_xlfn.IFERROR(C69/D69*100-100,0)</f>
        <v>23.193277310924373</v>
      </c>
    </row>
    <row r="70" spans="1:5" ht="16.5" customHeight="1">
      <c r="A70" s="70">
        <v>20124</v>
      </c>
      <c r="B70" s="152" t="s">
        <v>109</v>
      </c>
      <c r="C70" s="163">
        <v>339</v>
      </c>
      <c r="D70" s="163">
        <v>408</v>
      </c>
      <c r="E70" s="164">
        <f t="shared" si="1"/>
        <v>-16.911764705882348</v>
      </c>
    </row>
    <row r="71" spans="1:5" ht="16.5" customHeight="1">
      <c r="A71" s="70">
        <v>2012401</v>
      </c>
      <c r="B71" s="83" t="s">
        <v>65</v>
      </c>
      <c r="C71" s="163">
        <v>275</v>
      </c>
      <c r="D71" s="163">
        <v>328</v>
      </c>
      <c r="E71" s="164">
        <f t="shared" si="1"/>
        <v>-16.15853658536585</v>
      </c>
    </row>
    <row r="72" spans="1:5" ht="16.5" customHeight="1">
      <c r="A72" s="70">
        <v>2012404</v>
      </c>
      <c r="B72" s="83" t="s">
        <v>110</v>
      </c>
      <c r="C72" s="163">
        <v>64</v>
      </c>
      <c r="D72" s="163">
        <v>80</v>
      </c>
      <c r="E72" s="164">
        <f t="shared" si="1"/>
        <v>-20</v>
      </c>
    </row>
    <row r="73" spans="1:5" ht="16.5" customHeight="1">
      <c r="A73" s="70">
        <v>20125</v>
      </c>
      <c r="B73" s="152" t="s">
        <v>111</v>
      </c>
      <c r="C73" s="163">
        <v>485</v>
      </c>
      <c r="D73" s="163">
        <v>509</v>
      </c>
      <c r="E73" s="164">
        <f t="shared" si="1"/>
        <v>-4.715127701375238</v>
      </c>
    </row>
    <row r="74" spans="1:5" ht="16.5" customHeight="1">
      <c r="A74" s="70">
        <v>2012501</v>
      </c>
      <c r="B74" s="83" t="s">
        <v>65</v>
      </c>
      <c r="C74" s="163">
        <v>372</v>
      </c>
      <c r="D74" s="163">
        <v>420</v>
      </c>
      <c r="E74" s="164">
        <f t="shared" si="1"/>
        <v>-11.42857142857143</v>
      </c>
    </row>
    <row r="75" spans="1:5" ht="16.5" customHeight="1">
      <c r="A75" s="70">
        <v>2012505</v>
      </c>
      <c r="B75" s="83" t="s">
        <v>112</v>
      </c>
      <c r="C75" s="163">
        <v>33</v>
      </c>
      <c r="D75" s="163">
        <v>30</v>
      </c>
      <c r="E75" s="164">
        <f t="shared" si="1"/>
        <v>10.000000000000014</v>
      </c>
    </row>
    <row r="76" spans="1:5" ht="16.5" customHeight="1">
      <c r="A76" s="70">
        <v>2012506</v>
      </c>
      <c r="B76" s="83" t="s">
        <v>113</v>
      </c>
      <c r="C76" s="163">
        <v>80</v>
      </c>
      <c r="D76" s="163">
        <v>59</v>
      </c>
      <c r="E76" s="164">
        <f t="shared" si="1"/>
        <v>35.59322033898303</v>
      </c>
    </row>
    <row r="77" spans="1:5" ht="16.5" customHeight="1">
      <c r="A77" s="70">
        <v>20126</v>
      </c>
      <c r="B77" s="152" t="s">
        <v>114</v>
      </c>
      <c r="C77" s="163">
        <v>602</v>
      </c>
      <c r="D77" s="163">
        <v>581</v>
      </c>
      <c r="E77" s="164">
        <f t="shared" si="1"/>
        <v>3.6144578313252964</v>
      </c>
    </row>
    <row r="78" spans="1:5" ht="16.5" customHeight="1">
      <c r="A78" s="70">
        <v>2012601</v>
      </c>
      <c r="B78" s="83" t="s">
        <v>65</v>
      </c>
      <c r="C78" s="163">
        <v>306</v>
      </c>
      <c r="D78" s="163">
        <v>310</v>
      </c>
      <c r="E78" s="164">
        <f t="shared" si="1"/>
        <v>-1.2903225806451672</v>
      </c>
    </row>
    <row r="79" spans="1:5" ht="16.5" customHeight="1">
      <c r="A79" s="70">
        <v>2012604</v>
      </c>
      <c r="B79" s="83" t="s">
        <v>115</v>
      </c>
      <c r="C79" s="163">
        <v>296</v>
      </c>
      <c r="D79" s="163">
        <v>271</v>
      </c>
      <c r="E79" s="164">
        <f t="shared" si="1"/>
        <v>9.225092250922515</v>
      </c>
    </row>
    <row r="80" spans="1:5" ht="16.5" customHeight="1">
      <c r="A80" s="70">
        <v>20128</v>
      </c>
      <c r="B80" s="152" t="s">
        <v>116</v>
      </c>
      <c r="C80" s="163">
        <v>145</v>
      </c>
      <c r="D80" s="163">
        <v>171</v>
      </c>
      <c r="E80" s="164">
        <f t="shared" si="1"/>
        <v>-15.204678362573105</v>
      </c>
    </row>
    <row r="81" spans="1:5" ht="16.5" customHeight="1">
      <c r="A81" s="70">
        <v>2012801</v>
      </c>
      <c r="B81" s="83" t="s">
        <v>65</v>
      </c>
      <c r="C81" s="163">
        <v>134</v>
      </c>
      <c r="D81" s="163">
        <v>134</v>
      </c>
      <c r="E81" s="164">
        <f t="shared" si="1"/>
        <v>0</v>
      </c>
    </row>
    <row r="82" spans="1:5" ht="16.5" customHeight="1">
      <c r="A82" s="70">
        <v>2012899</v>
      </c>
      <c r="B82" s="83" t="s">
        <v>117</v>
      </c>
      <c r="C82" s="163">
        <v>11</v>
      </c>
      <c r="D82" s="163">
        <v>37</v>
      </c>
      <c r="E82" s="164">
        <f t="shared" si="1"/>
        <v>-70.27027027027027</v>
      </c>
    </row>
    <row r="83" spans="1:5" ht="16.5" customHeight="1">
      <c r="A83" s="70">
        <v>20129</v>
      </c>
      <c r="B83" s="152" t="s">
        <v>118</v>
      </c>
      <c r="C83" s="163">
        <v>1131</v>
      </c>
      <c r="D83" s="163">
        <v>1124</v>
      </c>
      <c r="E83" s="164">
        <f t="shared" si="1"/>
        <v>0.6227758007117501</v>
      </c>
    </row>
    <row r="84" spans="1:5" ht="16.5" customHeight="1">
      <c r="A84" s="70">
        <v>2012901</v>
      </c>
      <c r="B84" s="83" t="s">
        <v>65</v>
      </c>
      <c r="C84" s="163">
        <v>815</v>
      </c>
      <c r="D84" s="163">
        <v>719</v>
      </c>
      <c r="E84" s="164">
        <f t="shared" si="1"/>
        <v>13.351877607788595</v>
      </c>
    </row>
    <row r="85" spans="1:5" ht="16.5" customHeight="1">
      <c r="A85" s="70">
        <v>2012950</v>
      </c>
      <c r="B85" s="83" t="s">
        <v>77</v>
      </c>
      <c r="C85" s="163"/>
      <c r="D85" s="163">
        <v>97</v>
      </c>
      <c r="E85" s="164">
        <f t="shared" si="1"/>
        <v>-100</v>
      </c>
    </row>
    <row r="86" spans="1:5" ht="16.5" customHeight="1">
      <c r="A86" s="70">
        <v>2012999</v>
      </c>
      <c r="B86" s="83" t="s">
        <v>119</v>
      </c>
      <c r="C86" s="163">
        <v>316</v>
      </c>
      <c r="D86" s="163">
        <v>308</v>
      </c>
      <c r="E86" s="164">
        <f t="shared" si="1"/>
        <v>2.597402597402592</v>
      </c>
    </row>
    <row r="87" spans="1:5" ht="16.5" customHeight="1">
      <c r="A87" s="70">
        <v>20131</v>
      </c>
      <c r="B87" s="152" t="s">
        <v>120</v>
      </c>
      <c r="C87" s="163">
        <v>7086</v>
      </c>
      <c r="D87" s="163">
        <v>6634</v>
      </c>
      <c r="E87" s="164">
        <f t="shared" si="1"/>
        <v>6.813385589388005</v>
      </c>
    </row>
    <row r="88" spans="1:5" ht="16.5" customHeight="1">
      <c r="A88" s="70">
        <v>2013101</v>
      </c>
      <c r="B88" s="83" t="s">
        <v>65</v>
      </c>
      <c r="C88" s="163">
        <v>4399</v>
      </c>
      <c r="D88" s="163">
        <v>4536</v>
      </c>
      <c r="E88" s="164">
        <f t="shared" si="1"/>
        <v>-3.0202821869488474</v>
      </c>
    </row>
    <row r="89" spans="1:5" ht="16.5" customHeight="1">
      <c r="A89" s="70">
        <v>2013102</v>
      </c>
      <c r="B89" s="83" t="s">
        <v>74</v>
      </c>
      <c r="C89" s="163">
        <v>340</v>
      </c>
      <c r="D89" s="163"/>
      <c r="E89" s="164">
        <f t="shared" si="1"/>
        <v>0</v>
      </c>
    </row>
    <row r="90" spans="1:5" ht="16.5" customHeight="1">
      <c r="A90" s="70">
        <v>2013150</v>
      </c>
      <c r="B90" s="83" t="s">
        <v>77</v>
      </c>
      <c r="C90" s="163">
        <v>223</v>
      </c>
      <c r="D90" s="163">
        <v>243</v>
      </c>
      <c r="E90" s="164">
        <f t="shared" si="1"/>
        <v>-8.230452674897109</v>
      </c>
    </row>
    <row r="91" spans="1:5" ht="16.5" customHeight="1">
      <c r="A91" s="70">
        <v>2013199</v>
      </c>
      <c r="B91" s="83" t="s">
        <v>121</v>
      </c>
      <c r="C91" s="163">
        <v>2124</v>
      </c>
      <c r="D91" s="163">
        <v>1855</v>
      </c>
      <c r="E91" s="164">
        <f t="shared" si="1"/>
        <v>14.501347708894883</v>
      </c>
    </row>
    <row r="92" spans="1:5" ht="16.5" customHeight="1">
      <c r="A92" s="70">
        <v>20132</v>
      </c>
      <c r="B92" s="152" t="s">
        <v>122</v>
      </c>
      <c r="C92" s="163">
        <v>1583</v>
      </c>
      <c r="D92" s="163">
        <v>1697</v>
      </c>
      <c r="E92" s="164">
        <f t="shared" si="1"/>
        <v>-6.717737183264589</v>
      </c>
    </row>
    <row r="93" spans="1:5" ht="16.5" customHeight="1">
      <c r="A93" s="70">
        <v>2013201</v>
      </c>
      <c r="B93" s="83" t="s">
        <v>65</v>
      </c>
      <c r="C93" s="163">
        <v>831</v>
      </c>
      <c r="D93" s="163">
        <v>903</v>
      </c>
      <c r="E93" s="164">
        <f t="shared" si="1"/>
        <v>-7.973421926910291</v>
      </c>
    </row>
    <row r="94" spans="1:5" ht="16.5" customHeight="1">
      <c r="A94" s="70">
        <v>2013299</v>
      </c>
      <c r="B94" s="83" t="s">
        <v>123</v>
      </c>
      <c r="C94" s="163">
        <v>752</v>
      </c>
      <c r="D94" s="163">
        <v>794</v>
      </c>
      <c r="E94" s="164">
        <f t="shared" si="1"/>
        <v>-5.289672544080602</v>
      </c>
    </row>
    <row r="95" spans="1:5" ht="16.5" customHeight="1">
      <c r="A95" s="70">
        <v>20133</v>
      </c>
      <c r="B95" s="152" t="s">
        <v>124</v>
      </c>
      <c r="C95" s="163">
        <v>1718</v>
      </c>
      <c r="D95" s="163">
        <v>1058</v>
      </c>
      <c r="E95" s="164">
        <f t="shared" si="1"/>
        <v>62.38185255198488</v>
      </c>
    </row>
    <row r="96" spans="1:5" ht="16.5" customHeight="1">
      <c r="A96" s="70">
        <v>2013301</v>
      </c>
      <c r="B96" s="83" t="s">
        <v>65</v>
      </c>
      <c r="C96" s="163">
        <v>793</v>
      </c>
      <c r="D96" s="163">
        <v>839</v>
      </c>
      <c r="E96" s="164">
        <f t="shared" si="1"/>
        <v>-5.482717520858159</v>
      </c>
    </row>
    <row r="97" spans="1:5" ht="16.5" customHeight="1">
      <c r="A97" s="70">
        <v>2013399</v>
      </c>
      <c r="B97" s="83" t="s">
        <v>125</v>
      </c>
      <c r="C97" s="163">
        <v>925</v>
      </c>
      <c r="D97" s="163">
        <v>219</v>
      </c>
      <c r="E97" s="164">
        <f t="shared" si="1"/>
        <v>322.3744292237443</v>
      </c>
    </row>
    <row r="98" spans="1:5" ht="16.5" customHeight="1">
      <c r="A98" s="70">
        <v>20134</v>
      </c>
      <c r="B98" s="152" t="s">
        <v>126</v>
      </c>
      <c r="C98" s="163">
        <v>402</v>
      </c>
      <c r="D98" s="163">
        <v>387</v>
      </c>
      <c r="E98" s="164">
        <f t="shared" si="1"/>
        <v>3.875968992248062</v>
      </c>
    </row>
    <row r="99" spans="1:5" ht="16.5" customHeight="1">
      <c r="A99" s="70">
        <v>2013401</v>
      </c>
      <c r="B99" s="83" t="s">
        <v>65</v>
      </c>
      <c r="C99" s="163">
        <v>332</v>
      </c>
      <c r="D99" s="163">
        <v>323</v>
      </c>
      <c r="E99" s="164">
        <f t="shared" si="1"/>
        <v>2.7863777089783355</v>
      </c>
    </row>
    <row r="100" spans="1:5" ht="16.5" customHeight="1">
      <c r="A100" s="70">
        <v>2013499</v>
      </c>
      <c r="B100" s="83" t="s">
        <v>127</v>
      </c>
      <c r="C100" s="163">
        <v>70</v>
      </c>
      <c r="D100" s="163">
        <v>64</v>
      </c>
      <c r="E100" s="164">
        <f t="shared" si="1"/>
        <v>9.375</v>
      </c>
    </row>
    <row r="101" spans="1:5" ht="16.5" customHeight="1">
      <c r="A101" s="70">
        <v>20136</v>
      </c>
      <c r="B101" s="152" t="s">
        <v>128</v>
      </c>
      <c r="C101" s="163">
        <v>3051</v>
      </c>
      <c r="D101" s="163">
        <v>3176</v>
      </c>
      <c r="E101" s="164">
        <f t="shared" si="1"/>
        <v>-3.935768261964739</v>
      </c>
    </row>
    <row r="102" spans="1:5" ht="16.5" customHeight="1">
      <c r="A102" s="70">
        <v>2013601</v>
      </c>
      <c r="B102" s="83" t="s">
        <v>65</v>
      </c>
      <c r="C102" s="163">
        <v>1637</v>
      </c>
      <c r="D102" s="163">
        <v>1742</v>
      </c>
      <c r="E102" s="164">
        <f t="shared" si="1"/>
        <v>-6.027554535017217</v>
      </c>
    </row>
    <row r="103" spans="1:5" ht="16.5" customHeight="1">
      <c r="A103" s="70">
        <v>2013699</v>
      </c>
      <c r="B103" s="83" t="s">
        <v>129</v>
      </c>
      <c r="C103" s="163">
        <v>1414</v>
      </c>
      <c r="D103" s="163">
        <v>1434</v>
      </c>
      <c r="E103" s="164">
        <f t="shared" si="1"/>
        <v>-1.394700139470018</v>
      </c>
    </row>
    <row r="104" spans="1:5" ht="16.5" customHeight="1">
      <c r="A104" s="70">
        <v>20199</v>
      </c>
      <c r="B104" s="152" t="s">
        <v>130</v>
      </c>
      <c r="C104" s="163">
        <v>5184</v>
      </c>
      <c r="D104" s="163">
        <v>1122</v>
      </c>
      <c r="E104" s="164">
        <f t="shared" si="1"/>
        <v>362.0320855614973</v>
      </c>
    </row>
    <row r="105" spans="1:5" ht="16.5" customHeight="1">
      <c r="A105" s="70">
        <v>2019901</v>
      </c>
      <c r="B105" s="83" t="s">
        <v>131</v>
      </c>
      <c r="C105" s="163"/>
      <c r="D105" s="163">
        <v>6</v>
      </c>
      <c r="E105" s="164">
        <f t="shared" si="1"/>
        <v>-100</v>
      </c>
    </row>
    <row r="106" spans="1:5" ht="16.5" customHeight="1">
      <c r="A106" s="70">
        <v>2019999</v>
      </c>
      <c r="B106" s="83" t="s">
        <v>132</v>
      </c>
      <c r="C106" s="163">
        <v>5184</v>
      </c>
      <c r="D106" s="163">
        <v>1116</v>
      </c>
      <c r="E106" s="164">
        <f t="shared" si="1"/>
        <v>364.5161290322581</v>
      </c>
    </row>
    <row r="107" spans="1:5" ht="16.5" customHeight="1">
      <c r="A107" s="70">
        <v>203</v>
      </c>
      <c r="B107" s="152" t="s">
        <v>133</v>
      </c>
      <c r="C107" s="163">
        <v>407</v>
      </c>
      <c r="D107" s="163">
        <v>398</v>
      </c>
      <c r="E107" s="164">
        <f t="shared" si="1"/>
        <v>2.261306532663326</v>
      </c>
    </row>
    <row r="108" spans="1:5" ht="16.5" customHeight="1">
      <c r="A108" s="70">
        <v>20306</v>
      </c>
      <c r="B108" s="152" t="s">
        <v>134</v>
      </c>
      <c r="C108" s="163">
        <v>407</v>
      </c>
      <c r="D108" s="163">
        <v>398</v>
      </c>
      <c r="E108" s="164">
        <f t="shared" si="1"/>
        <v>2.261306532663326</v>
      </c>
    </row>
    <row r="109" spans="1:5" ht="16.5" customHeight="1">
      <c r="A109" s="70">
        <v>2030601</v>
      </c>
      <c r="B109" s="83" t="s">
        <v>135</v>
      </c>
      <c r="C109" s="163">
        <v>90</v>
      </c>
      <c r="D109" s="163">
        <v>90</v>
      </c>
      <c r="E109" s="164">
        <f t="shared" si="1"/>
        <v>0</v>
      </c>
    </row>
    <row r="110" spans="1:5" ht="16.5" customHeight="1">
      <c r="A110" s="70">
        <v>2030605</v>
      </c>
      <c r="B110" s="83" t="s">
        <v>136</v>
      </c>
      <c r="C110" s="163">
        <v>8</v>
      </c>
      <c r="D110" s="163">
        <v>10</v>
      </c>
      <c r="E110" s="164">
        <f t="shared" si="1"/>
        <v>-20</v>
      </c>
    </row>
    <row r="111" spans="1:5" ht="16.5" customHeight="1">
      <c r="A111" s="70">
        <v>2030606</v>
      </c>
      <c r="B111" s="83" t="s">
        <v>137</v>
      </c>
      <c r="C111" s="163">
        <v>120</v>
      </c>
      <c r="D111" s="163">
        <v>117</v>
      </c>
      <c r="E111" s="164">
        <f t="shared" si="1"/>
        <v>2.564102564102555</v>
      </c>
    </row>
    <row r="112" spans="1:5" ht="16.5" customHeight="1">
      <c r="A112" s="70">
        <v>2030607</v>
      </c>
      <c r="B112" s="83" t="s">
        <v>138</v>
      </c>
      <c r="C112" s="163">
        <v>189</v>
      </c>
      <c r="D112" s="163">
        <v>56</v>
      </c>
      <c r="E112" s="164">
        <f t="shared" si="1"/>
        <v>237.5</v>
      </c>
    </row>
    <row r="113" spans="1:5" ht="16.5" customHeight="1">
      <c r="A113" s="70">
        <v>2030699</v>
      </c>
      <c r="B113" s="83" t="s">
        <v>139</v>
      </c>
      <c r="C113" s="163"/>
      <c r="D113" s="163">
        <v>125</v>
      </c>
      <c r="E113" s="164">
        <f t="shared" si="1"/>
        <v>-100</v>
      </c>
    </row>
    <row r="114" spans="1:5" ht="16.5" customHeight="1">
      <c r="A114" s="70">
        <v>204</v>
      </c>
      <c r="B114" s="152" t="s">
        <v>140</v>
      </c>
      <c r="C114" s="163">
        <v>47360</v>
      </c>
      <c r="D114" s="163">
        <v>45782</v>
      </c>
      <c r="E114" s="164">
        <f t="shared" si="1"/>
        <v>3.446769472718529</v>
      </c>
    </row>
    <row r="115" spans="1:5" ht="16.5" customHeight="1">
      <c r="A115" s="70">
        <v>20401</v>
      </c>
      <c r="B115" s="152" t="s">
        <v>141</v>
      </c>
      <c r="C115" s="163">
        <v>1171</v>
      </c>
      <c r="D115" s="163">
        <v>826</v>
      </c>
      <c r="E115" s="164">
        <f t="shared" si="1"/>
        <v>41.76755447941889</v>
      </c>
    </row>
    <row r="116" spans="1:5" ht="16.5" customHeight="1">
      <c r="A116" s="70">
        <v>2040101</v>
      </c>
      <c r="B116" s="83" t="s">
        <v>142</v>
      </c>
      <c r="C116" s="163">
        <v>60</v>
      </c>
      <c r="D116" s="163">
        <v>60</v>
      </c>
      <c r="E116" s="164">
        <f t="shared" si="1"/>
        <v>0</v>
      </c>
    </row>
    <row r="117" spans="1:5" ht="16.5" customHeight="1">
      <c r="A117" s="70">
        <v>2040103</v>
      </c>
      <c r="B117" s="83" t="s">
        <v>143</v>
      </c>
      <c r="C117" s="163">
        <v>1111</v>
      </c>
      <c r="D117" s="163">
        <v>766</v>
      </c>
      <c r="E117" s="164">
        <f t="shared" si="1"/>
        <v>45.03916449086162</v>
      </c>
    </row>
    <row r="118" spans="1:5" ht="16.5" customHeight="1">
      <c r="A118" s="70">
        <v>20402</v>
      </c>
      <c r="B118" s="152" t="s">
        <v>144</v>
      </c>
      <c r="C118" s="163">
        <v>34143</v>
      </c>
      <c r="D118" s="163">
        <v>33903</v>
      </c>
      <c r="E118" s="164">
        <f t="shared" si="1"/>
        <v>0.7079019555791461</v>
      </c>
    </row>
    <row r="119" spans="1:5" ht="16.5" customHeight="1">
      <c r="A119" s="70">
        <v>2040201</v>
      </c>
      <c r="B119" s="83" t="s">
        <v>65</v>
      </c>
      <c r="C119" s="163">
        <v>21315</v>
      </c>
      <c r="D119" s="163">
        <v>21596</v>
      </c>
      <c r="E119" s="164">
        <f t="shared" si="1"/>
        <v>-1.301166882756064</v>
      </c>
    </row>
    <row r="120" spans="1:5" ht="16.5" customHeight="1">
      <c r="A120" s="70">
        <v>2040202</v>
      </c>
      <c r="B120" s="83" t="s">
        <v>74</v>
      </c>
      <c r="C120" s="163">
        <v>910</v>
      </c>
      <c r="D120" s="163">
        <v>673</v>
      </c>
      <c r="E120" s="164">
        <f t="shared" si="1"/>
        <v>35.21545319465082</v>
      </c>
    </row>
    <row r="121" spans="1:5" ht="16.5" customHeight="1">
      <c r="A121" s="70">
        <v>2040204</v>
      </c>
      <c r="B121" s="83" t="s">
        <v>145</v>
      </c>
      <c r="C121" s="163">
        <v>5609</v>
      </c>
      <c r="D121" s="163">
        <v>5352</v>
      </c>
      <c r="E121" s="164">
        <f t="shared" si="1"/>
        <v>4.801943198804182</v>
      </c>
    </row>
    <row r="122" spans="1:5" ht="16.5" customHeight="1">
      <c r="A122" s="70">
        <v>2040206</v>
      </c>
      <c r="B122" s="83" t="s">
        <v>146</v>
      </c>
      <c r="C122" s="163">
        <v>100</v>
      </c>
      <c r="D122" s="163">
        <v>240</v>
      </c>
      <c r="E122" s="164">
        <f t="shared" si="1"/>
        <v>-58.33333333333333</v>
      </c>
    </row>
    <row r="123" spans="1:5" ht="16.5" customHeight="1">
      <c r="A123" s="70">
        <v>2040211</v>
      </c>
      <c r="B123" s="83" t="s">
        <v>149</v>
      </c>
      <c r="C123" s="163">
        <v>616</v>
      </c>
      <c r="D123" s="163">
        <v>590</v>
      </c>
      <c r="E123" s="164">
        <f t="shared" si="1"/>
        <v>4.406779661016941</v>
      </c>
    </row>
    <row r="124" spans="1:5" ht="16.5" customHeight="1">
      <c r="A124" s="70">
        <v>2040212</v>
      </c>
      <c r="B124" s="83" t="s">
        <v>150</v>
      </c>
      <c r="C124" s="163">
        <v>2711</v>
      </c>
      <c r="D124" s="163">
        <v>2450</v>
      </c>
      <c r="E124" s="164">
        <f t="shared" si="1"/>
        <v>10.65306122448979</v>
      </c>
    </row>
    <row r="125" spans="1:5" ht="16.5" customHeight="1">
      <c r="A125" s="70">
        <v>2040216</v>
      </c>
      <c r="B125" s="83" t="s">
        <v>151</v>
      </c>
      <c r="C125" s="163">
        <v>70</v>
      </c>
      <c r="D125" s="163">
        <v>50</v>
      </c>
      <c r="E125" s="164">
        <f t="shared" si="1"/>
        <v>40</v>
      </c>
    </row>
    <row r="126" spans="1:5" ht="16.5" customHeight="1">
      <c r="A126" s="70">
        <v>2040217</v>
      </c>
      <c r="B126" s="83" t="s">
        <v>152</v>
      </c>
      <c r="C126" s="163">
        <v>1194</v>
      </c>
      <c r="D126" s="163">
        <v>879</v>
      </c>
      <c r="E126" s="164">
        <f t="shared" si="1"/>
        <v>35.83617747440272</v>
      </c>
    </row>
    <row r="127" spans="1:5" ht="16.5" customHeight="1">
      <c r="A127" s="70">
        <v>2040218</v>
      </c>
      <c r="B127" s="83" t="s">
        <v>153</v>
      </c>
      <c r="C127" s="163">
        <v>80</v>
      </c>
      <c r="D127" s="163">
        <v>100</v>
      </c>
      <c r="E127" s="164">
        <f t="shared" si="1"/>
        <v>-20</v>
      </c>
    </row>
    <row r="128" spans="1:5" ht="16.5" customHeight="1">
      <c r="A128" s="70">
        <v>2040219</v>
      </c>
      <c r="B128" s="83" t="s">
        <v>88</v>
      </c>
      <c r="C128" s="163">
        <v>353</v>
      </c>
      <c r="D128" s="163">
        <v>390</v>
      </c>
      <c r="E128" s="164">
        <f t="shared" si="1"/>
        <v>-9.487179487179489</v>
      </c>
    </row>
    <row r="129" spans="1:5" ht="16.5" customHeight="1">
      <c r="A129" s="70">
        <v>2040299</v>
      </c>
      <c r="B129" s="83" t="s">
        <v>154</v>
      </c>
      <c r="C129" s="163">
        <v>1185</v>
      </c>
      <c r="D129" s="163">
        <v>1583</v>
      </c>
      <c r="E129" s="164">
        <f t="shared" si="1"/>
        <v>-25.14213518635502</v>
      </c>
    </row>
    <row r="130" spans="1:5" ht="16.5" customHeight="1">
      <c r="A130" s="70">
        <v>20404</v>
      </c>
      <c r="B130" s="152" t="s">
        <v>155</v>
      </c>
      <c r="C130" s="163">
        <v>2529</v>
      </c>
      <c r="D130" s="163">
        <v>2923</v>
      </c>
      <c r="E130" s="164">
        <f t="shared" si="1"/>
        <v>-13.479302086897022</v>
      </c>
    </row>
    <row r="131" spans="1:5" ht="16.5" customHeight="1">
      <c r="A131" s="70">
        <v>2040401</v>
      </c>
      <c r="B131" s="83" t="s">
        <v>65</v>
      </c>
      <c r="C131" s="163">
        <v>2173</v>
      </c>
      <c r="D131" s="163">
        <v>2548</v>
      </c>
      <c r="E131" s="164">
        <f t="shared" si="1"/>
        <v>-14.717425431711149</v>
      </c>
    </row>
    <row r="132" spans="1:5" ht="16.5" customHeight="1">
      <c r="A132" s="70">
        <v>2040405</v>
      </c>
      <c r="B132" s="83" t="s">
        <v>157</v>
      </c>
      <c r="C132" s="163">
        <v>84</v>
      </c>
      <c r="D132" s="163">
        <v>0</v>
      </c>
      <c r="E132" s="164">
        <f t="shared" si="1"/>
        <v>0</v>
      </c>
    </row>
    <row r="133" spans="1:5" ht="16.5" customHeight="1">
      <c r="A133" s="70">
        <v>2040499</v>
      </c>
      <c r="B133" s="83" t="s">
        <v>161</v>
      </c>
      <c r="C133" s="163">
        <v>272</v>
      </c>
      <c r="D133" s="163">
        <v>375</v>
      </c>
      <c r="E133" s="164">
        <f aca="true" t="shared" si="2" ref="E133:E196">_xlfn.IFERROR(C133/D133*100-100,0)</f>
        <v>-27.46666666666667</v>
      </c>
    </row>
    <row r="134" spans="1:5" ht="16.5" customHeight="1">
      <c r="A134" s="70">
        <v>20405</v>
      </c>
      <c r="B134" s="152" t="s">
        <v>162</v>
      </c>
      <c r="C134" s="163">
        <v>5442</v>
      </c>
      <c r="D134" s="163">
        <v>5483</v>
      </c>
      <c r="E134" s="164">
        <f t="shared" si="2"/>
        <v>-0.7477658216304945</v>
      </c>
    </row>
    <row r="135" spans="1:5" ht="16.5" customHeight="1">
      <c r="A135" s="70">
        <v>2040501</v>
      </c>
      <c r="B135" s="83" t="s">
        <v>65</v>
      </c>
      <c r="C135" s="163">
        <v>3745</v>
      </c>
      <c r="D135" s="163">
        <v>3674</v>
      </c>
      <c r="E135" s="164">
        <f t="shared" si="2"/>
        <v>1.9324986390854662</v>
      </c>
    </row>
    <row r="136" spans="1:5" ht="16.5" customHeight="1">
      <c r="A136" s="70">
        <v>2040502</v>
      </c>
      <c r="B136" s="83" t="s">
        <v>74</v>
      </c>
      <c r="C136" s="163">
        <v>125</v>
      </c>
      <c r="D136" s="163">
        <v>125</v>
      </c>
      <c r="E136" s="164">
        <f t="shared" si="2"/>
        <v>0</v>
      </c>
    </row>
    <row r="137" spans="1:5" ht="16.5" customHeight="1">
      <c r="A137" s="70">
        <v>2040504</v>
      </c>
      <c r="B137" s="83" t="s">
        <v>163</v>
      </c>
      <c r="C137" s="163">
        <v>469</v>
      </c>
      <c r="D137" s="163">
        <v>304</v>
      </c>
      <c r="E137" s="164">
        <f t="shared" si="2"/>
        <v>54.2763157894737</v>
      </c>
    </row>
    <row r="138" spans="1:5" ht="16.5" customHeight="1">
      <c r="A138" s="70">
        <v>2040505</v>
      </c>
      <c r="B138" s="83" t="s">
        <v>164</v>
      </c>
      <c r="C138" s="163">
        <v>15</v>
      </c>
      <c r="D138" s="163">
        <v>216</v>
      </c>
      <c r="E138" s="164">
        <f t="shared" si="2"/>
        <v>-93.05555555555556</v>
      </c>
    </row>
    <row r="139" spans="1:5" ht="16.5" customHeight="1">
      <c r="A139" s="70">
        <v>2040506</v>
      </c>
      <c r="B139" s="83" t="s">
        <v>165</v>
      </c>
      <c r="C139" s="163"/>
      <c r="D139" s="163">
        <v>125</v>
      </c>
      <c r="E139" s="164">
        <f t="shared" si="2"/>
        <v>-100</v>
      </c>
    </row>
    <row r="140" spans="1:5" ht="16.5" customHeight="1">
      <c r="A140" s="70">
        <v>2040599</v>
      </c>
      <c r="B140" s="83" t="s">
        <v>166</v>
      </c>
      <c r="C140" s="163">
        <v>1088</v>
      </c>
      <c r="D140" s="163">
        <v>1039</v>
      </c>
      <c r="E140" s="164">
        <f t="shared" si="2"/>
        <v>4.716073147256978</v>
      </c>
    </row>
    <row r="141" spans="1:5" ht="16.5" customHeight="1">
      <c r="A141" s="70">
        <v>20406</v>
      </c>
      <c r="B141" s="152" t="s">
        <v>167</v>
      </c>
      <c r="C141" s="163">
        <v>2994</v>
      </c>
      <c r="D141" s="163">
        <v>2647</v>
      </c>
      <c r="E141" s="164">
        <f t="shared" si="2"/>
        <v>13.10918020400453</v>
      </c>
    </row>
    <row r="142" spans="1:5" ht="16.5" customHeight="1">
      <c r="A142" s="70">
        <v>2040601</v>
      </c>
      <c r="B142" s="83" t="s">
        <v>65</v>
      </c>
      <c r="C142" s="163">
        <v>1586</v>
      </c>
      <c r="D142" s="163">
        <v>1476</v>
      </c>
      <c r="E142" s="164">
        <f t="shared" si="2"/>
        <v>7.452574525745263</v>
      </c>
    </row>
    <row r="143" spans="1:5" ht="16.5" customHeight="1">
      <c r="A143" s="70">
        <v>2040602</v>
      </c>
      <c r="B143" s="83" t="s">
        <v>74</v>
      </c>
      <c r="C143" s="163">
        <v>50</v>
      </c>
      <c r="D143" s="163">
        <v>63</v>
      </c>
      <c r="E143" s="164">
        <f t="shared" si="2"/>
        <v>-20.634920634920633</v>
      </c>
    </row>
    <row r="144" spans="1:5" ht="16.5" customHeight="1">
      <c r="A144" s="70">
        <v>2040604</v>
      </c>
      <c r="B144" s="83" t="s">
        <v>168</v>
      </c>
      <c r="C144" s="163">
        <v>526</v>
      </c>
      <c r="D144" s="163">
        <v>515</v>
      </c>
      <c r="E144" s="164">
        <f t="shared" si="2"/>
        <v>2.135922330097088</v>
      </c>
    </row>
    <row r="145" spans="1:5" ht="16.5" customHeight="1">
      <c r="A145" s="70">
        <v>2040605</v>
      </c>
      <c r="B145" s="83" t="s">
        <v>169</v>
      </c>
      <c r="C145" s="163">
        <v>50</v>
      </c>
      <c r="D145" s="163">
        <v>50</v>
      </c>
      <c r="E145" s="164">
        <f t="shared" si="2"/>
        <v>0</v>
      </c>
    </row>
    <row r="146" spans="1:5" ht="16.5" customHeight="1">
      <c r="A146" s="70">
        <v>2040607</v>
      </c>
      <c r="B146" s="83" t="s">
        <v>170</v>
      </c>
      <c r="C146" s="163">
        <v>49</v>
      </c>
      <c r="D146" s="163">
        <v>164</v>
      </c>
      <c r="E146" s="164">
        <f t="shared" si="2"/>
        <v>-70.1219512195122</v>
      </c>
    </row>
    <row r="147" spans="1:5" ht="16.5" customHeight="1">
      <c r="A147" s="70">
        <v>2040610</v>
      </c>
      <c r="B147" s="83" t="s">
        <v>171</v>
      </c>
      <c r="C147" s="163">
        <v>254</v>
      </c>
      <c r="D147" s="163">
        <v>282</v>
      </c>
      <c r="E147" s="164">
        <f t="shared" si="2"/>
        <v>-9.929078014184398</v>
      </c>
    </row>
    <row r="148" spans="1:5" ht="16.5" customHeight="1">
      <c r="A148" s="70">
        <v>2040650</v>
      </c>
      <c r="B148" s="83" t="s">
        <v>77</v>
      </c>
      <c r="C148" s="163">
        <v>101</v>
      </c>
      <c r="D148" s="163"/>
      <c r="E148" s="164">
        <f t="shared" si="2"/>
        <v>0</v>
      </c>
    </row>
    <row r="149" spans="1:5" ht="16.5" customHeight="1">
      <c r="A149" s="70">
        <v>2040699</v>
      </c>
      <c r="B149" s="83" t="s">
        <v>172</v>
      </c>
      <c r="C149" s="163">
        <v>378</v>
      </c>
      <c r="D149" s="163">
        <v>97</v>
      </c>
      <c r="E149" s="164">
        <f t="shared" si="2"/>
        <v>289.69072164948454</v>
      </c>
    </row>
    <row r="150" spans="1:5" ht="16.5" customHeight="1">
      <c r="A150" s="70">
        <v>20499</v>
      </c>
      <c r="B150" s="152" t="s">
        <v>173</v>
      </c>
      <c r="C150" s="163">
        <v>1081</v>
      </c>
      <c r="D150" s="163">
        <v>0</v>
      </c>
      <c r="E150" s="164">
        <f t="shared" si="2"/>
        <v>0</v>
      </c>
    </row>
    <row r="151" spans="1:5" ht="16.5" customHeight="1">
      <c r="A151" s="70">
        <v>2049901</v>
      </c>
      <c r="B151" s="83" t="s">
        <v>174</v>
      </c>
      <c r="C151" s="163">
        <v>1081</v>
      </c>
      <c r="D151" s="163">
        <v>0</v>
      </c>
      <c r="E151" s="164">
        <f t="shared" si="2"/>
        <v>0</v>
      </c>
    </row>
    <row r="152" spans="1:5" ht="16.5" customHeight="1">
      <c r="A152" s="70">
        <v>205</v>
      </c>
      <c r="B152" s="152" t="s">
        <v>175</v>
      </c>
      <c r="C152" s="163">
        <v>201781</v>
      </c>
      <c r="D152" s="163">
        <v>200680</v>
      </c>
      <c r="E152" s="164">
        <f t="shared" si="2"/>
        <v>0.5486346422164559</v>
      </c>
    </row>
    <row r="153" spans="1:5" ht="16.5" customHeight="1">
      <c r="A153" s="70">
        <v>20501</v>
      </c>
      <c r="B153" s="152" t="s">
        <v>176</v>
      </c>
      <c r="C153" s="163">
        <v>1403</v>
      </c>
      <c r="D153" s="163">
        <v>1868</v>
      </c>
      <c r="E153" s="164">
        <f t="shared" si="2"/>
        <v>-24.892933618843685</v>
      </c>
    </row>
    <row r="154" spans="1:5" ht="16.5" customHeight="1">
      <c r="A154" s="70">
        <v>2050101</v>
      </c>
      <c r="B154" s="83" t="s">
        <v>65</v>
      </c>
      <c r="C154" s="163">
        <v>1213</v>
      </c>
      <c r="D154" s="163">
        <v>1300</v>
      </c>
      <c r="E154" s="164">
        <f t="shared" si="2"/>
        <v>-6.692307692307693</v>
      </c>
    </row>
    <row r="155" spans="1:5" ht="16.5" customHeight="1">
      <c r="A155" s="70">
        <v>2050199</v>
      </c>
      <c r="B155" s="83" t="s">
        <v>177</v>
      </c>
      <c r="C155" s="163">
        <v>190</v>
      </c>
      <c r="D155" s="163">
        <v>568</v>
      </c>
      <c r="E155" s="164">
        <f t="shared" si="2"/>
        <v>-66.54929577464789</v>
      </c>
    </row>
    <row r="156" spans="1:5" ht="16.5" customHeight="1">
      <c r="A156" s="70">
        <v>20502</v>
      </c>
      <c r="B156" s="152" t="s">
        <v>178</v>
      </c>
      <c r="C156" s="163">
        <v>152912</v>
      </c>
      <c r="D156" s="163">
        <v>160226</v>
      </c>
      <c r="E156" s="164">
        <f t="shared" si="2"/>
        <v>-4.564802216868671</v>
      </c>
    </row>
    <row r="157" spans="1:5" ht="16.5" customHeight="1">
      <c r="A157" s="70">
        <v>2050201</v>
      </c>
      <c r="B157" s="83" t="s">
        <v>179</v>
      </c>
      <c r="C157" s="163">
        <v>9228</v>
      </c>
      <c r="D157" s="163">
        <v>12288</v>
      </c>
      <c r="E157" s="164">
        <f t="shared" si="2"/>
        <v>-24.90234375</v>
      </c>
    </row>
    <row r="158" spans="1:5" ht="16.5" customHeight="1">
      <c r="A158" s="70">
        <v>2050202</v>
      </c>
      <c r="B158" s="83" t="s">
        <v>180</v>
      </c>
      <c r="C158" s="163">
        <v>67912</v>
      </c>
      <c r="D158" s="163">
        <v>71834</v>
      </c>
      <c r="E158" s="164">
        <f t="shared" si="2"/>
        <v>-5.459810117771525</v>
      </c>
    </row>
    <row r="159" spans="1:5" ht="16.5" customHeight="1">
      <c r="A159" s="70">
        <v>2050203</v>
      </c>
      <c r="B159" s="83" t="s">
        <v>181</v>
      </c>
      <c r="C159" s="163">
        <v>47101</v>
      </c>
      <c r="D159" s="163">
        <v>48243</v>
      </c>
      <c r="E159" s="164">
        <f t="shared" si="2"/>
        <v>-2.3671828037228266</v>
      </c>
    </row>
    <row r="160" spans="1:5" ht="16.5" customHeight="1">
      <c r="A160" s="70">
        <v>2050204</v>
      </c>
      <c r="B160" s="83" t="s">
        <v>182</v>
      </c>
      <c r="C160" s="163">
        <v>22798</v>
      </c>
      <c r="D160" s="163">
        <v>23356</v>
      </c>
      <c r="E160" s="164">
        <f t="shared" si="2"/>
        <v>-2.389107723925335</v>
      </c>
    </row>
    <row r="161" spans="1:5" ht="16.5" customHeight="1">
      <c r="A161" s="70">
        <v>2050205</v>
      </c>
      <c r="B161" s="83" t="s">
        <v>183</v>
      </c>
      <c r="C161" s="163"/>
      <c r="D161" s="163">
        <v>6</v>
      </c>
      <c r="E161" s="164">
        <f t="shared" si="2"/>
        <v>-100</v>
      </c>
    </row>
    <row r="162" spans="1:5" ht="16.5" customHeight="1">
      <c r="A162" s="70">
        <v>2050299</v>
      </c>
      <c r="B162" s="83" t="s">
        <v>184</v>
      </c>
      <c r="C162" s="163">
        <v>5873</v>
      </c>
      <c r="D162" s="163">
        <v>4499</v>
      </c>
      <c r="E162" s="164">
        <f t="shared" si="2"/>
        <v>30.540120026672582</v>
      </c>
    </row>
    <row r="163" spans="1:5" ht="16.5" customHeight="1">
      <c r="A163" s="70">
        <v>20503</v>
      </c>
      <c r="B163" s="152" t="s">
        <v>185</v>
      </c>
      <c r="C163" s="163">
        <v>10961</v>
      </c>
      <c r="D163" s="163">
        <v>11689</v>
      </c>
      <c r="E163" s="164">
        <f t="shared" si="2"/>
        <v>-6.228077679869955</v>
      </c>
    </row>
    <row r="164" spans="1:5" ht="16.5" customHeight="1">
      <c r="A164" s="70">
        <v>2050304</v>
      </c>
      <c r="B164" s="83" t="s">
        <v>186</v>
      </c>
      <c r="C164" s="163">
        <v>10961</v>
      </c>
      <c r="D164" s="163">
        <v>11401</v>
      </c>
      <c r="E164" s="164">
        <f t="shared" si="2"/>
        <v>-3.8593105867906274</v>
      </c>
    </row>
    <row r="165" spans="1:5" ht="16.5" customHeight="1">
      <c r="A165" s="70">
        <v>2050399</v>
      </c>
      <c r="B165" s="83" t="s">
        <v>187</v>
      </c>
      <c r="C165" s="163"/>
      <c r="D165" s="163">
        <v>288</v>
      </c>
      <c r="E165" s="164">
        <f t="shared" si="2"/>
        <v>-100</v>
      </c>
    </row>
    <row r="166" spans="1:5" ht="16.5" customHeight="1">
      <c r="A166" s="70">
        <v>20504</v>
      </c>
      <c r="B166" s="152" t="s">
        <v>188</v>
      </c>
      <c r="C166" s="163">
        <v>2349</v>
      </c>
      <c r="D166" s="163">
        <v>2472</v>
      </c>
      <c r="E166" s="164">
        <f t="shared" si="2"/>
        <v>-4.975728155339809</v>
      </c>
    </row>
    <row r="167" spans="1:5" ht="16.5" customHeight="1">
      <c r="A167" s="70">
        <v>2050499</v>
      </c>
      <c r="B167" s="83" t="s">
        <v>189</v>
      </c>
      <c r="C167" s="163">
        <v>2349</v>
      </c>
      <c r="D167" s="163">
        <v>2472</v>
      </c>
      <c r="E167" s="164">
        <f t="shared" si="2"/>
        <v>-4.975728155339809</v>
      </c>
    </row>
    <row r="168" spans="1:5" ht="16.5" customHeight="1">
      <c r="A168" s="70">
        <v>20508</v>
      </c>
      <c r="B168" s="152" t="s">
        <v>192</v>
      </c>
      <c r="C168" s="163">
        <v>840</v>
      </c>
      <c r="D168" s="163">
        <v>863</v>
      </c>
      <c r="E168" s="164">
        <f t="shared" si="2"/>
        <v>-2.6651216685979193</v>
      </c>
    </row>
    <row r="169" spans="1:5" ht="16.5" customHeight="1">
      <c r="A169" s="70">
        <v>2050802</v>
      </c>
      <c r="B169" s="83" t="s">
        <v>193</v>
      </c>
      <c r="C169" s="163">
        <v>840</v>
      </c>
      <c r="D169" s="163">
        <v>856</v>
      </c>
      <c r="E169" s="164">
        <f t="shared" si="2"/>
        <v>-1.8691588785046775</v>
      </c>
    </row>
    <row r="170" spans="1:5" ht="16.5" customHeight="1">
      <c r="A170" s="70">
        <v>2050899</v>
      </c>
      <c r="B170" s="83" t="s">
        <v>194</v>
      </c>
      <c r="C170" s="163"/>
      <c r="D170" s="163">
        <v>7</v>
      </c>
      <c r="E170" s="164">
        <f t="shared" si="2"/>
        <v>-100</v>
      </c>
    </row>
    <row r="171" spans="1:5" ht="16.5" customHeight="1">
      <c r="A171" s="70">
        <v>20509</v>
      </c>
      <c r="B171" s="152" t="s">
        <v>195</v>
      </c>
      <c r="C171" s="163">
        <v>5020</v>
      </c>
      <c r="D171" s="163">
        <v>6932</v>
      </c>
      <c r="E171" s="164">
        <f t="shared" si="2"/>
        <v>-27.582227351413735</v>
      </c>
    </row>
    <row r="172" spans="1:5" ht="16.5" customHeight="1">
      <c r="A172" s="70">
        <v>2050999</v>
      </c>
      <c r="B172" s="83" t="s">
        <v>196</v>
      </c>
      <c r="C172" s="163">
        <v>5020</v>
      </c>
      <c r="D172" s="163">
        <v>6932</v>
      </c>
      <c r="E172" s="164">
        <f t="shared" si="2"/>
        <v>-27.582227351413735</v>
      </c>
    </row>
    <row r="173" spans="1:5" ht="16.5" customHeight="1">
      <c r="A173" s="70">
        <v>20599</v>
      </c>
      <c r="B173" s="152" t="s">
        <v>197</v>
      </c>
      <c r="C173" s="163">
        <v>28297</v>
      </c>
      <c r="D173" s="163">
        <v>16630</v>
      </c>
      <c r="E173" s="164">
        <f t="shared" si="2"/>
        <v>70.15634395670475</v>
      </c>
    </row>
    <row r="174" spans="1:5" ht="16.5" customHeight="1">
      <c r="A174" s="70">
        <v>2059999</v>
      </c>
      <c r="B174" s="83" t="s">
        <v>198</v>
      </c>
      <c r="C174" s="163">
        <v>28297</v>
      </c>
      <c r="D174" s="163">
        <v>16630</v>
      </c>
      <c r="E174" s="164">
        <f t="shared" si="2"/>
        <v>70.15634395670475</v>
      </c>
    </row>
    <row r="175" spans="1:5" ht="16.5" customHeight="1">
      <c r="A175" s="70">
        <v>206</v>
      </c>
      <c r="B175" s="152" t="s">
        <v>199</v>
      </c>
      <c r="C175" s="163">
        <v>11246</v>
      </c>
      <c r="D175" s="163">
        <v>9131</v>
      </c>
      <c r="E175" s="164">
        <f t="shared" si="2"/>
        <v>23.16285182345854</v>
      </c>
    </row>
    <row r="176" spans="1:5" ht="16.5" customHeight="1">
      <c r="A176" s="70">
        <v>20601</v>
      </c>
      <c r="B176" s="152" t="s">
        <v>200</v>
      </c>
      <c r="C176" s="163">
        <v>207</v>
      </c>
      <c r="D176" s="163">
        <v>217</v>
      </c>
      <c r="E176" s="164">
        <f t="shared" si="2"/>
        <v>-4.608294930875573</v>
      </c>
    </row>
    <row r="177" spans="1:5" ht="16.5" customHeight="1">
      <c r="A177" s="70">
        <v>2060101</v>
      </c>
      <c r="B177" s="83" t="s">
        <v>65</v>
      </c>
      <c r="C177" s="163">
        <v>194</v>
      </c>
      <c r="D177" s="163">
        <v>201</v>
      </c>
      <c r="E177" s="164">
        <f t="shared" si="2"/>
        <v>-3.4825870646766077</v>
      </c>
    </row>
    <row r="178" spans="1:5" ht="16.5" customHeight="1">
      <c r="A178" s="70">
        <v>2060199</v>
      </c>
      <c r="B178" s="83" t="s">
        <v>201</v>
      </c>
      <c r="C178" s="163">
        <v>13</v>
      </c>
      <c r="D178" s="163">
        <v>16</v>
      </c>
      <c r="E178" s="164">
        <f t="shared" si="2"/>
        <v>-18.75</v>
      </c>
    </row>
    <row r="179" spans="1:5" ht="16.5" customHeight="1">
      <c r="A179" s="70">
        <v>20604</v>
      </c>
      <c r="B179" s="152" t="s">
        <v>202</v>
      </c>
      <c r="C179" s="163">
        <v>2912</v>
      </c>
      <c r="D179" s="163">
        <v>3612</v>
      </c>
      <c r="E179" s="164">
        <f t="shared" si="2"/>
        <v>-19.37984496124031</v>
      </c>
    </row>
    <row r="180" spans="1:5" ht="16.5" customHeight="1">
      <c r="A180" s="70">
        <v>2060402</v>
      </c>
      <c r="B180" s="83" t="s">
        <v>203</v>
      </c>
      <c r="C180" s="163">
        <v>88</v>
      </c>
      <c r="D180" s="163">
        <v>101</v>
      </c>
      <c r="E180" s="164">
        <f t="shared" si="2"/>
        <v>-12.871287128712865</v>
      </c>
    </row>
    <row r="181" spans="1:5" ht="16.5" customHeight="1">
      <c r="A181" s="70">
        <v>2060403</v>
      </c>
      <c r="B181" s="83" t="s">
        <v>204</v>
      </c>
      <c r="C181" s="163">
        <v>2824</v>
      </c>
      <c r="D181" s="163">
        <v>3511</v>
      </c>
      <c r="E181" s="164">
        <f t="shared" si="2"/>
        <v>-19.567074907433778</v>
      </c>
    </row>
    <row r="182" spans="1:5" ht="16.5" customHeight="1">
      <c r="A182" s="70">
        <v>20605</v>
      </c>
      <c r="B182" s="152" t="s">
        <v>205</v>
      </c>
      <c r="C182" s="163">
        <v>595</v>
      </c>
      <c r="D182" s="163">
        <v>355</v>
      </c>
      <c r="E182" s="164">
        <f t="shared" si="2"/>
        <v>67.6056338028169</v>
      </c>
    </row>
    <row r="183" spans="1:5" ht="16.5" customHeight="1">
      <c r="A183" s="70">
        <v>2060501</v>
      </c>
      <c r="B183" s="83" t="s">
        <v>206</v>
      </c>
      <c r="C183" s="163">
        <v>503</v>
      </c>
      <c r="D183" s="163">
        <v>303</v>
      </c>
      <c r="E183" s="164">
        <f t="shared" si="2"/>
        <v>66.006600660066</v>
      </c>
    </row>
    <row r="184" spans="1:5" ht="16.5" customHeight="1">
      <c r="A184" s="70">
        <v>2060599</v>
      </c>
      <c r="B184" s="83" t="s">
        <v>207</v>
      </c>
      <c r="C184" s="163">
        <v>92</v>
      </c>
      <c r="D184" s="163">
        <v>52</v>
      </c>
      <c r="E184" s="164">
        <f t="shared" si="2"/>
        <v>76.9230769230769</v>
      </c>
    </row>
    <row r="185" spans="1:5" ht="16.5" customHeight="1">
      <c r="A185" s="70">
        <v>20606</v>
      </c>
      <c r="B185" s="152" t="s">
        <v>208</v>
      </c>
      <c r="C185" s="163">
        <v>123</v>
      </c>
      <c r="D185" s="163">
        <v>84</v>
      </c>
      <c r="E185" s="164">
        <f t="shared" si="2"/>
        <v>46.428571428571416</v>
      </c>
    </row>
    <row r="186" spans="1:5" ht="16.5" customHeight="1">
      <c r="A186" s="70">
        <v>2060601</v>
      </c>
      <c r="B186" s="83" t="s">
        <v>209</v>
      </c>
      <c r="C186" s="163">
        <v>80</v>
      </c>
      <c r="D186" s="163">
        <v>84</v>
      </c>
      <c r="E186" s="164">
        <f t="shared" si="2"/>
        <v>-4.761904761904773</v>
      </c>
    </row>
    <row r="187" spans="1:5" ht="16.5" customHeight="1">
      <c r="A187" s="70">
        <v>2060699</v>
      </c>
      <c r="B187" s="83" t="s">
        <v>809</v>
      </c>
      <c r="C187" s="163">
        <v>43</v>
      </c>
      <c r="D187" s="163"/>
      <c r="E187" s="164">
        <f t="shared" si="2"/>
        <v>0</v>
      </c>
    </row>
    <row r="188" spans="1:5" ht="16.5" customHeight="1">
      <c r="A188" s="70">
        <v>20607</v>
      </c>
      <c r="B188" s="152" t="s">
        <v>210</v>
      </c>
      <c r="C188" s="163">
        <v>270</v>
      </c>
      <c r="D188" s="163">
        <v>278</v>
      </c>
      <c r="E188" s="164">
        <f t="shared" si="2"/>
        <v>-2.8776978417266292</v>
      </c>
    </row>
    <row r="189" spans="1:5" ht="16.5" customHeight="1">
      <c r="A189" s="70">
        <v>2060701</v>
      </c>
      <c r="B189" s="83" t="s">
        <v>206</v>
      </c>
      <c r="C189" s="163">
        <v>146</v>
      </c>
      <c r="D189" s="163">
        <v>150</v>
      </c>
      <c r="E189" s="164">
        <f t="shared" si="2"/>
        <v>-2.666666666666657</v>
      </c>
    </row>
    <row r="190" spans="1:5" ht="16.5" customHeight="1">
      <c r="A190" s="70">
        <v>2060702</v>
      </c>
      <c r="B190" s="70" t="s">
        <v>211</v>
      </c>
      <c r="C190" s="163">
        <v>106</v>
      </c>
      <c r="D190" s="163">
        <v>105</v>
      </c>
      <c r="E190" s="164">
        <f t="shared" si="2"/>
        <v>0.952380952380949</v>
      </c>
    </row>
    <row r="191" spans="1:5" ht="16.5" customHeight="1">
      <c r="A191" s="70">
        <v>2060703</v>
      </c>
      <c r="B191" s="83" t="s">
        <v>212</v>
      </c>
      <c r="C191" s="163">
        <v>9</v>
      </c>
      <c r="D191" s="163">
        <v>11</v>
      </c>
      <c r="E191" s="164">
        <f t="shared" si="2"/>
        <v>-18.181818181818173</v>
      </c>
    </row>
    <row r="192" spans="1:5" ht="16.5" customHeight="1">
      <c r="A192" s="70">
        <v>2060704</v>
      </c>
      <c r="B192" s="83" t="s">
        <v>213</v>
      </c>
      <c r="C192" s="163">
        <v>9</v>
      </c>
      <c r="D192" s="163">
        <v>11</v>
      </c>
      <c r="E192" s="164">
        <f t="shared" si="2"/>
        <v>-18.181818181818173</v>
      </c>
    </row>
    <row r="193" spans="1:5" ht="16.5" customHeight="1">
      <c r="A193" s="70">
        <v>2060799</v>
      </c>
      <c r="B193" s="83" t="s">
        <v>214</v>
      </c>
      <c r="C193" s="163"/>
      <c r="D193" s="163">
        <v>1</v>
      </c>
      <c r="E193" s="164">
        <f t="shared" si="2"/>
        <v>-100</v>
      </c>
    </row>
    <row r="194" spans="1:5" ht="16.5" customHeight="1">
      <c r="A194" s="70">
        <v>20608</v>
      </c>
      <c r="B194" s="152" t="s">
        <v>215</v>
      </c>
      <c r="C194" s="163">
        <v>1030</v>
      </c>
      <c r="D194" s="163">
        <v>1007</v>
      </c>
      <c r="E194" s="164">
        <f t="shared" si="2"/>
        <v>2.284011916583921</v>
      </c>
    </row>
    <row r="195" spans="1:5" ht="16.5" customHeight="1">
      <c r="A195" s="70">
        <v>2060899</v>
      </c>
      <c r="B195" s="83" t="s">
        <v>216</v>
      </c>
      <c r="C195" s="163">
        <v>1030</v>
      </c>
      <c r="D195" s="163">
        <v>1007</v>
      </c>
      <c r="E195" s="164">
        <f t="shared" si="2"/>
        <v>2.284011916583921</v>
      </c>
    </row>
    <row r="196" spans="1:5" ht="16.5" customHeight="1">
      <c r="A196" s="70">
        <v>20699</v>
      </c>
      <c r="B196" s="152" t="s">
        <v>217</v>
      </c>
      <c r="C196" s="163">
        <v>6110</v>
      </c>
      <c r="D196" s="163">
        <v>3578</v>
      </c>
      <c r="E196" s="164">
        <f t="shared" si="2"/>
        <v>70.76579094466183</v>
      </c>
    </row>
    <row r="197" spans="1:5" ht="16.5" customHeight="1">
      <c r="A197" s="70">
        <v>2069901</v>
      </c>
      <c r="B197" s="83" t="s">
        <v>218</v>
      </c>
      <c r="C197" s="163">
        <v>3318</v>
      </c>
      <c r="D197" s="163">
        <v>205</v>
      </c>
      <c r="E197" s="164">
        <f aca="true" t="shared" si="3" ref="E197:E260">_xlfn.IFERROR(C197/D197*100-100,0)</f>
        <v>1518.5365853658534</v>
      </c>
    </row>
    <row r="198" spans="1:5" ht="16.5" customHeight="1">
      <c r="A198" s="70">
        <v>2069999</v>
      </c>
      <c r="B198" s="83" t="s">
        <v>219</v>
      </c>
      <c r="C198" s="163">
        <v>2792</v>
      </c>
      <c r="D198" s="163">
        <v>3373</v>
      </c>
      <c r="E198" s="164">
        <f t="shared" si="3"/>
        <v>-17.225022235398754</v>
      </c>
    </row>
    <row r="199" spans="1:5" ht="16.5" customHeight="1">
      <c r="A199" s="70">
        <v>207</v>
      </c>
      <c r="B199" s="152" t="s">
        <v>220</v>
      </c>
      <c r="C199" s="163">
        <v>16885</v>
      </c>
      <c r="D199" s="163">
        <v>16860</v>
      </c>
      <c r="E199" s="164">
        <f t="shared" si="3"/>
        <v>0.1482799525504248</v>
      </c>
    </row>
    <row r="200" spans="1:5" ht="16.5" customHeight="1">
      <c r="A200" s="70">
        <v>20701</v>
      </c>
      <c r="B200" s="152" t="s">
        <v>221</v>
      </c>
      <c r="C200" s="163">
        <v>5761</v>
      </c>
      <c r="D200" s="163">
        <v>5385</v>
      </c>
      <c r="E200" s="164">
        <f t="shared" si="3"/>
        <v>6.982358402971215</v>
      </c>
    </row>
    <row r="201" spans="1:5" ht="16.5" customHeight="1">
      <c r="A201" s="70">
        <v>2070101</v>
      </c>
      <c r="B201" s="83" t="s">
        <v>65</v>
      </c>
      <c r="C201" s="163">
        <v>730</v>
      </c>
      <c r="D201" s="163">
        <v>767</v>
      </c>
      <c r="E201" s="164">
        <f t="shared" si="3"/>
        <v>-4.823989569752285</v>
      </c>
    </row>
    <row r="202" spans="1:5" ht="16.5" customHeight="1">
      <c r="A202" s="70">
        <v>2070104</v>
      </c>
      <c r="B202" s="83" t="s">
        <v>222</v>
      </c>
      <c r="C202" s="163">
        <v>748</v>
      </c>
      <c r="D202" s="163">
        <v>469</v>
      </c>
      <c r="E202" s="164">
        <f t="shared" si="3"/>
        <v>59.488272921108745</v>
      </c>
    </row>
    <row r="203" spans="1:5" ht="16.5" customHeight="1">
      <c r="A203" s="70">
        <v>2070107</v>
      </c>
      <c r="B203" s="83" t="s">
        <v>223</v>
      </c>
      <c r="C203" s="163">
        <v>793</v>
      </c>
      <c r="D203" s="163">
        <v>712</v>
      </c>
      <c r="E203" s="164">
        <f t="shared" si="3"/>
        <v>11.376404494382015</v>
      </c>
    </row>
    <row r="204" spans="1:5" ht="16.5" customHeight="1">
      <c r="A204" s="70">
        <v>2070109</v>
      </c>
      <c r="B204" s="83" t="s">
        <v>224</v>
      </c>
      <c r="C204" s="163">
        <v>2722</v>
      </c>
      <c r="D204" s="163">
        <v>2092</v>
      </c>
      <c r="E204" s="164">
        <f t="shared" si="3"/>
        <v>30.114722753346086</v>
      </c>
    </row>
    <row r="205" spans="1:5" ht="16.5" customHeight="1">
      <c r="A205" s="70">
        <v>2070111</v>
      </c>
      <c r="B205" s="83" t="s">
        <v>225</v>
      </c>
      <c r="C205" s="163">
        <v>206</v>
      </c>
      <c r="D205" s="163">
        <v>140</v>
      </c>
      <c r="E205" s="164">
        <f t="shared" si="3"/>
        <v>47.14285714285717</v>
      </c>
    </row>
    <row r="206" spans="1:5" ht="16.5" customHeight="1">
      <c r="A206" s="70">
        <v>2070199</v>
      </c>
      <c r="B206" s="83" t="s">
        <v>226</v>
      </c>
      <c r="C206" s="163">
        <v>562</v>
      </c>
      <c r="D206" s="163">
        <v>1205</v>
      </c>
      <c r="E206" s="164">
        <f t="shared" si="3"/>
        <v>-53.36099585062241</v>
      </c>
    </row>
    <row r="207" spans="1:5" ht="16.5" customHeight="1">
      <c r="A207" s="70">
        <v>20702</v>
      </c>
      <c r="B207" s="152" t="s">
        <v>227</v>
      </c>
      <c r="C207" s="163">
        <v>1083</v>
      </c>
      <c r="D207" s="163">
        <v>1321</v>
      </c>
      <c r="E207" s="164">
        <f t="shared" si="3"/>
        <v>-18.016654049962156</v>
      </c>
    </row>
    <row r="208" spans="1:5" ht="16.5" customHeight="1">
      <c r="A208" s="70">
        <v>2070204</v>
      </c>
      <c r="B208" s="83" t="s">
        <v>228</v>
      </c>
      <c r="C208" s="163">
        <v>781</v>
      </c>
      <c r="D208" s="163">
        <v>1068</v>
      </c>
      <c r="E208" s="164">
        <f t="shared" si="3"/>
        <v>-26.87265917602997</v>
      </c>
    </row>
    <row r="209" spans="1:5" ht="16.5" customHeight="1">
      <c r="A209" s="70">
        <v>2070205</v>
      </c>
      <c r="B209" s="83" t="s">
        <v>229</v>
      </c>
      <c r="C209" s="163">
        <v>287</v>
      </c>
      <c r="D209" s="163">
        <v>188</v>
      </c>
      <c r="E209" s="164">
        <f t="shared" si="3"/>
        <v>52.65957446808511</v>
      </c>
    </row>
    <row r="210" spans="1:5" ht="16.5" customHeight="1">
      <c r="A210" s="70">
        <v>2070206</v>
      </c>
      <c r="B210" s="83" t="s">
        <v>230</v>
      </c>
      <c r="C210" s="163">
        <v>15</v>
      </c>
      <c r="D210" s="163">
        <v>40</v>
      </c>
      <c r="E210" s="164">
        <f t="shared" si="3"/>
        <v>-62.5</v>
      </c>
    </row>
    <row r="211" spans="1:5" ht="16.5" customHeight="1">
      <c r="A211" s="70">
        <v>2070299</v>
      </c>
      <c r="B211" s="83" t="s">
        <v>231</v>
      </c>
      <c r="C211" s="163"/>
      <c r="D211" s="163">
        <v>25</v>
      </c>
      <c r="E211" s="164">
        <f t="shared" si="3"/>
        <v>-100</v>
      </c>
    </row>
    <row r="212" spans="1:5" ht="16.5" customHeight="1">
      <c r="A212" s="70">
        <v>20703</v>
      </c>
      <c r="B212" s="152" t="s">
        <v>232</v>
      </c>
      <c r="C212" s="163">
        <v>1013</v>
      </c>
      <c r="D212" s="163">
        <v>1205</v>
      </c>
      <c r="E212" s="164">
        <f t="shared" si="3"/>
        <v>-15.933609958506224</v>
      </c>
    </row>
    <row r="213" spans="1:5" ht="16.5" customHeight="1">
      <c r="A213" s="70">
        <v>2070301</v>
      </c>
      <c r="B213" s="83" t="s">
        <v>65</v>
      </c>
      <c r="C213" s="163">
        <v>497</v>
      </c>
      <c r="D213" s="163">
        <v>506</v>
      </c>
      <c r="E213" s="164">
        <f t="shared" si="3"/>
        <v>-1.7786561264822183</v>
      </c>
    </row>
    <row r="214" spans="1:5" ht="16.5" customHeight="1">
      <c r="A214" s="70">
        <v>2070305</v>
      </c>
      <c r="B214" s="83" t="s">
        <v>233</v>
      </c>
      <c r="C214" s="163">
        <v>86</v>
      </c>
      <c r="D214" s="163">
        <v>265</v>
      </c>
      <c r="E214" s="164">
        <f t="shared" si="3"/>
        <v>-67.54716981132076</v>
      </c>
    </row>
    <row r="215" spans="1:5" ht="16.5" customHeight="1">
      <c r="A215" s="70">
        <v>2070308</v>
      </c>
      <c r="B215" s="83" t="s">
        <v>234</v>
      </c>
      <c r="C215" s="163">
        <v>250</v>
      </c>
      <c r="D215" s="163">
        <v>293</v>
      </c>
      <c r="E215" s="164">
        <f t="shared" si="3"/>
        <v>-14.675767918088738</v>
      </c>
    </row>
    <row r="216" spans="1:5" ht="16.5" customHeight="1">
      <c r="A216" s="70">
        <v>2070399</v>
      </c>
      <c r="B216" s="83" t="s">
        <v>235</v>
      </c>
      <c r="C216" s="163">
        <v>180</v>
      </c>
      <c r="D216" s="163">
        <v>141</v>
      </c>
      <c r="E216" s="164">
        <f t="shared" si="3"/>
        <v>27.65957446808511</v>
      </c>
    </row>
    <row r="217" spans="1:5" ht="16.5" customHeight="1">
      <c r="A217" s="70">
        <v>20704</v>
      </c>
      <c r="B217" s="152" t="s">
        <v>236</v>
      </c>
      <c r="C217" s="163">
        <v>3249</v>
      </c>
      <c r="D217" s="163">
        <v>5890</v>
      </c>
      <c r="E217" s="164">
        <f t="shared" si="3"/>
        <v>-44.83870967741935</v>
      </c>
    </row>
    <row r="218" spans="1:5" ht="16.5" customHeight="1">
      <c r="A218" s="70">
        <v>2070401</v>
      </c>
      <c r="B218" s="83" t="s">
        <v>65</v>
      </c>
      <c r="C218" s="163"/>
      <c r="D218" s="163">
        <v>219</v>
      </c>
      <c r="E218" s="164">
        <f t="shared" si="3"/>
        <v>-100</v>
      </c>
    </row>
    <row r="219" spans="1:5" ht="16.5" customHeight="1">
      <c r="A219" s="70">
        <v>2070405</v>
      </c>
      <c r="B219" s="83" t="s">
        <v>237</v>
      </c>
      <c r="C219" s="163">
        <v>2403</v>
      </c>
      <c r="D219" s="163">
        <v>2845</v>
      </c>
      <c r="E219" s="164">
        <f t="shared" si="3"/>
        <v>-15.536028119507904</v>
      </c>
    </row>
    <row r="220" spans="1:5" ht="16.5" customHeight="1">
      <c r="A220" s="70">
        <v>2070406</v>
      </c>
      <c r="B220" s="83" t="s">
        <v>238</v>
      </c>
      <c r="C220" s="163"/>
      <c r="D220" s="163">
        <v>1768</v>
      </c>
      <c r="E220" s="164">
        <f t="shared" si="3"/>
        <v>-100</v>
      </c>
    </row>
    <row r="221" spans="1:5" ht="16.5" customHeight="1">
      <c r="A221" s="70">
        <v>2070408</v>
      </c>
      <c r="B221" s="83" t="s">
        <v>239</v>
      </c>
      <c r="C221" s="163"/>
      <c r="D221" s="163">
        <v>313</v>
      </c>
      <c r="E221" s="164">
        <f t="shared" si="3"/>
        <v>-100</v>
      </c>
    </row>
    <row r="222" spans="1:5" ht="16.5" customHeight="1">
      <c r="A222" s="70">
        <v>2070499</v>
      </c>
      <c r="B222" s="83" t="s">
        <v>240</v>
      </c>
      <c r="C222" s="163">
        <v>846</v>
      </c>
      <c r="D222" s="163">
        <v>745</v>
      </c>
      <c r="E222" s="164">
        <f t="shared" si="3"/>
        <v>13.557046979865774</v>
      </c>
    </row>
    <row r="223" spans="1:5" ht="16.5" customHeight="1">
      <c r="A223" s="70">
        <v>20799</v>
      </c>
      <c r="B223" s="152" t="s">
        <v>241</v>
      </c>
      <c r="C223" s="163">
        <v>5779</v>
      </c>
      <c r="D223" s="163">
        <v>3059</v>
      </c>
      <c r="E223" s="164">
        <f t="shared" si="3"/>
        <v>88.91794704151684</v>
      </c>
    </row>
    <row r="224" spans="1:5" ht="16.5" customHeight="1">
      <c r="A224" s="70">
        <v>2079903</v>
      </c>
      <c r="B224" s="83" t="s">
        <v>243</v>
      </c>
      <c r="C224" s="163">
        <v>13</v>
      </c>
      <c r="D224" s="163">
        <v>125</v>
      </c>
      <c r="E224" s="164">
        <f t="shared" si="3"/>
        <v>-89.6</v>
      </c>
    </row>
    <row r="225" spans="1:5" ht="16.5" customHeight="1">
      <c r="A225" s="70">
        <v>2079999</v>
      </c>
      <c r="B225" s="83" t="s">
        <v>244</v>
      </c>
      <c r="C225" s="163">
        <v>5766</v>
      </c>
      <c r="D225" s="163">
        <v>2934</v>
      </c>
      <c r="E225" s="164">
        <f t="shared" si="3"/>
        <v>96.5235173824131</v>
      </c>
    </row>
    <row r="226" spans="1:5" ht="16.5" customHeight="1">
      <c r="A226" s="70">
        <v>208</v>
      </c>
      <c r="B226" s="152" t="s">
        <v>245</v>
      </c>
      <c r="C226" s="163">
        <v>80029</v>
      </c>
      <c r="D226" s="163">
        <v>83381</v>
      </c>
      <c r="E226" s="164">
        <f t="shared" si="3"/>
        <v>-4.0201005025125625</v>
      </c>
    </row>
    <row r="227" spans="1:5" ht="16.5" customHeight="1">
      <c r="A227" s="70">
        <v>20801</v>
      </c>
      <c r="B227" s="152" t="s">
        <v>246</v>
      </c>
      <c r="C227" s="163">
        <v>2727</v>
      </c>
      <c r="D227" s="163">
        <v>1685</v>
      </c>
      <c r="E227" s="164">
        <f t="shared" si="3"/>
        <v>61.83976261127597</v>
      </c>
    </row>
    <row r="228" spans="1:5" ht="16.5" customHeight="1">
      <c r="A228" s="154">
        <v>2080101</v>
      </c>
      <c r="B228" s="83" t="s">
        <v>65</v>
      </c>
      <c r="C228" s="163">
        <v>1683</v>
      </c>
      <c r="D228" s="163">
        <v>994</v>
      </c>
      <c r="E228" s="164">
        <f t="shared" si="3"/>
        <v>69.3158953722334</v>
      </c>
    </row>
    <row r="229" spans="1:5" ht="16.5" customHeight="1">
      <c r="A229" s="70">
        <v>2080103</v>
      </c>
      <c r="B229" s="83" t="s">
        <v>247</v>
      </c>
      <c r="C229" s="163">
        <v>36</v>
      </c>
      <c r="D229" s="163">
        <v>23</v>
      </c>
      <c r="E229" s="164">
        <f t="shared" si="3"/>
        <v>56.52173913043478</v>
      </c>
    </row>
    <row r="230" spans="1:5" ht="16.5" customHeight="1">
      <c r="A230" s="70">
        <v>2080104</v>
      </c>
      <c r="B230" s="83" t="s">
        <v>248</v>
      </c>
      <c r="C230" s="163">
        <v>14</v>
      </c>
      <c r="D230" s="163">
        <v>18</v>
      </c>
      <c r="E230" s="164">
        <f t="shared" si="3"/>
        <v>-22.222222222222214</v>
      </c>
    </row>
    <row r="231" spans="1:5" ht="16.5" customHeight="1">
      <c r="A231" s="70">
        <v>2080106</v>
      </c>
      <c r="B231" s="83" t="s">
        <v>249</v>
      </c>
      <c r="C231" s="163">
        <v>195</v>
      </c>
      <c r="D231" s="163">
        <v>139</v>
      </c>
      <c r="E231" s="164">
        <f t="shared" si="3"/>
        <v>40.28776978417267</v>
      </c>
    </row>
    <row r="232" spans="1:5" ht="16.5" customHeight="1">
      <c r="A232" s="70">
        <v>2080107</v>
      </c>
      <c r="B232" s="83" t="s">
        <v>250</v>
      </c>
      <c r="C232" s="163">
        <v>214</v>
      </c>
      <c r="D232" s="163">
        <v>173</v>
      </c>
      <c r="E232" s="164">
        <f t="shared" si="3"/>
        <v>23.69942196531791</v>
      </c>
    </row>
    <row r="233" spans="1:5" ht="16.5" customHeight="1">
      <c r="A233" s="70">
        <v>2080108</v>
      </c>
      <c r="B233" s="83" t="s">
        <v>88</v>
      </c>
      <c r="C233" s="163">
        <v>430</v>
      </c>
      <c r="D233" s="163">
        <v>142</v>
      </c>
      <c r="E233" s="164">
        <f t="shared" si="3"/>
        <v>202.8169014084507</v>
      </c>
    </row>
    <row r="234" spans="1:5" ht="16.5" customHeight="1">
      <c r="A234" s="70">
        <v>2080110</v>
      </c>
      <c r="B234" s="83" t="s">
        <v>251</v>
      </c>
      <c r="C234" s="163">
        <v>134</v>
      </c>
      <c r="D234" s="163">
        <v>104</v>
      </c>
      <c r="E234" s="164">
        <f t="shared" si="3"/>
        <v>28.846153846153868</v>
      </c>
    </row>
    <row r="235" spans="1:5" ht="16.5" customHeight="1">
      <c r="A235" s="70">
        <v>2080111</v>
      </c>
      <c r="B235" s="83" t="s">
        <v>252</v>
      </c>
      <c r="C235" s="163">
        <v>10</v>
      </c>
      <c r="D235" s="163">
        <v>20</v>
      </c>
      <c r="E235" s="164">
        <f t="shared" si="3"/>
        <v>-50</v>
      </c>
    </row>
    <row r="236" spans="1:5" ht="16.5" customHeight="1">
      <c r="A236" s="70">
        <v>2080199</v>
      </c>
      <c r="B236" s="83" t="s">
        <v>253</v>
      </c>
      <c r="C236" s="163">
        <v>11</v>
      </c>
      <c r="D236" s="163">
        <v>72</v>
      </c>
      <c r="E236" s="164">
        <f t="shared" si="3"/>
        <v>-84.72222222222223</v>
      </c>
    </row>
    <row r="237" spans="1:5" ht="16.5" customHeight="1">
      <c r="A237" s="70">
        <v>20802</v>
      </c>
      <c r="B237" s="152" t="s">
        <v>254</v>
      </c>
      <c r="C237" s="163">
        <v>1990</v>
      </c>
      <c r="D237" s="163">
        <v>2082</v>
      </c>
      <c r="E237" s="164">
        <f t="shared" si="3"/>
        <v>-4.418828049951969</v>
      </c>
    </row>
    <row r="238" spans="1:5" ht="16.5" customHeight="1">
      <c r="A238" s="70">
        <v>2080201</v>
      </c>
      <c r="B238" s="83" t="s">
        <v>65</v>
      </c>
      <c r="C238" s="163">
        <v>1405</v>
      </c>
      <c r="D238" s="163">
        <v>1449</v>
      </c>
      <c r="E238" s="164">
        <f t="shared" si="3"/>
        <v>-3.036576949620425</v>
      </c>
    </row>
    <row r="239" spans="1:5" ht="16.5" customHeight="1">
      <c r="A239" s="70">
        <v>2080203</v>
      </c>
      <c r="B239" s="83" t="s">
        <v>247</v>
      </c>
      <c r="C239" s="163">
        <v>6</v>
      </c>
      <c r="D239" s="163">
        <v>6</v>
      </c>
      <c r="E239" s="164">
        <f t="shared" si="3"/>
        <v>0</v>
      </c>
    </row>
    <row r="240" spans="1:5" ht="16.5" customHeight="1">
      <c r="A240" s="70">
        <v>2080204</v>
      </c>
      <c r="B240" s="83" t="s">
        <v>255</v>
      </c>
      <c r="C240" s="163">
        <v>48</v>
      </c>
      <c r="D240" s="163">
        <v>46</v>
      </c>
      <c r="E240" s="164">
        <f t="shared" si="3"/>
        <v>4.347826086956516</v>
      </c>
    </row>
    <row r="241" spans="1:5" ht="16.5" customHeight="1">
      <c r="A241" s="70">
        <v>2080205</v>
      </c>
      <c r="B241" s="83" t="s">
        <v>256</v>
      </c>
      <c r="C241" s="163">
        <v>70</v>
      </c>
      <c r="D241" s="163">
        <v>84</v>
      </c>
      <c r="E241" s="164">
        <f t="shared" si="3"/>
        <v>-16.666666666666657</v>
      </c>
    </row>
    <row r="242" spans="1:5" ht="16.5" customHeight="1">
      <c r="A242" s="70">
        <v>2080206</v>
      </c>
      <c r="B242" s="83" t="s">
        <v>257</v>
      </c>
      <c r="C242" s="163">
        <v>50</v>
      </c>
      <c r="D242" s="163">
        <v>55</v>
      </c>
      <c r="E242" s="164">
        <f t="shared" si="3"/>
        <v>-9.090909090909093</v>
      </c>
    </row>
    <row r="243" spans="1:5" ht="16.5" customHeight="1">
      <c r="A243" s="70">
        <v>2080207</v>
      </c>
      <c r="B243" s="83" t="s">
        <v>258</v>
      </c>
      <c r="C243" s="163">
        <v>46</v>
      </c>
      <c r="D243" s="163">
        <v>28</v>
      </c>
      <c r="E243" s="164">
        <f t="shared" si="3"/>
        <v>64.28571428571428</v>
      </c>
    </row>
    <row r="244" spans="1:5" ht="16.5" customHeight="1">
      <c r="A244" s="70">
        <v>2080208</v>
      </c>
      <c r="B244" s="83" t="s">
        <v>259</v>
      </c>
      <c r="C244" s="163">
        <v>178</v>
      </c>
      <c r="D244" s="163">
        <v>177</v>
      </c>
      <c r="E244" s="164">
        <f t="shared" si="3"/>
        <v>0.5649717514124291</v>
      </c>
    </row>
    <row r="245" spans="1:5" ht="16.5" customHeight="1">
      <c r="A245" s="70">
        <v>2080299</v>
      </c>
      <c r="B245" s="83" t="s">
        <v>260</v>
      </c>
      <c r="C245" s="163">
        <v>187</v>
      </c>
      <c r="D245" s="163">
        <v>237</v>
      </c>
      <c r="E245" s="164">
        <f t="shared" si="3"/>
        <v>-21.097046413502113</v>
      </c>
    </row>
    <row r="246" spans="1:5" ht="16.5" customHeight="1">
      <c r="A246" s="70">
        <v>20805</v>
      </c>
      <c r="B246" s="152" t="s">
        <v>264</v>
      </c>
      <c r="C246" s="163">
        <v>16499</v>
      </c>
      <c r="D246" s="163">
        <v>33262</v>
      </c>
      <c r="E246" s="164">
        <f t="shared" si="3"/>
        <v>-50.39684925741086</v>
      </c>
    </row>
    <row r="247" spans="1:5" ht="16.5" customHeight="1">
      <c r="A247" s="70">
        <v>2080505</v>
      </c>
      <c r="B247" s="83" t="s">
        <v>265</v>
      </c>
      <c r="C247" s="163">
        <v>11659</v>
      </c>
      <c r="D247" s="163">
        <v>14784</v>
      </c>
      <c r="E247" s="164">
        <f t="shared" si="3"/>
        <v>-21.137716450216445</v>
      </c>
    </row>
    <row r="248" spans="1:5" ht="16.5" customHeight="1">
      <c r="A248" s="70">
        <v>2080506</v>
      </c>
      <c r="B248" s="83" t="s">
        <v>266</v>
      </c>
      <c r="C248" s="163">
        <v>4660</v>
      </c>
      <c r="D248" s="163">
        <v>14626</v>
      </c>
      <c r="E248" s="164">
        <f t="shared" si="3"/>
        <v>-68.13893067140708</v>
      </c>
    </row>
    <row r="249" spans="1:5" ht="16.5" customHeight="1">
      <c r="A249" s="70">
        <v>2080507</v>
      </c>
      <c r="B249" s="83" t="s">
        <v>267</v>
      </c>
      <c r="C249" s="163"/>
      <c r="D249" s="163">
        <v>3697</v>
      </c>
      <c r="E249" s="164">
        <f t="shared" si="3"/>
        <v>-100</v>
      </c>
    </row>
    <row r="250" spans="1:5" ht="16.5" customHeight="1">
      <c r="A250" s="70">
        <v>2080599</v>
      </c>
      <c r="B250" s="83" t="s">
        <v>268</v>
      </c>
      <c r="C250" s="163">
        <v>180</v>
      </c>
      <c r="D250" s="163">
        <v>155</v>
      </c>
      <c r="E250" s="164">
        <f t="shared" si="3"/>
        <v>16.129032258064527</v>
      </c>
    </row>
    <row r="251" spans="1:5" ht="16.5" customHeight="1">
      <c r="A251" s="70">
        <v>20807</v>
      </c>
      <c r="B251" s="152" t="s">
        <v>269</v>
      </c>
      <c r="C251" s="163">
        <v>975</v>
      </c>
      <c r="D251" s="163">
        <v>483</v>
      </c>
      <c r="E251" s="164">
        <f t="shared" si="3"/>
        <v>101.8633540372671</v>
      </c>
    </row>
    <row r="252" spans="1:5" ht="16.5" customHeight="1">
      <c r="A252" s="70">
        <v>2080799</v>
      </c>
      <c r="B252" s="83" t="s">
        <v>270</v>
      </c>
      <c r="C252" s="163">
        <v>975</v>
      </c>
      <c r="D252" s="163">
        <v>483</v>
      </c>
      <c r="E252" s="164">
        <f t="shared" si="3"/>
        <v>101.8633540372671</v>
      </c>
    </row>
    <row r="253" spans="1:5" ht="16.5" customHeight="1">
      <c r="A253" s="70">
        <v>20808</v>
      </c>
      <c r="B253" s="152" t="s">
        <v>271</v>
      </c>
      <c r="C253" s="163">
        <v>4776</v>
      </c>
      <c r="D253" s="163">
        <v>4148</v>
      </c>
      <c r="E253" s="164">
        <f t="shared" si="3"/>
        <v>15.139826422372238</v>
      </c>
    </row>
    <row r="254" spans="1:5" ht="16.5" customHeight="1">
      <c r="A254" s="70">
        <v>2080802</v>
      </c>
      <c r="B254" s="70" t="s">
        <v>273</v>
      </c>
      <c r="C254" s="163">
        <v>1129</v>
      </c>
      <c r="D254" s="163">
        <v>900</v>
      </c>
      <c r="E254" s="164">
        <f t="shared" si="3"/>
        <v>25.444444444444443</v>
      </c>
    </row>
    <row r="255" spans="1:5" ht="16.5" customHeight="1">
      <c r="A255" s="70">
        <v>2080803</v>
      </c>
      <c r="B255" s="83" t="s">
        <v>274</v>
      </c>
      <c r="C255" s="163">
        <v>5</v>
      </c>
      <c r="D255" s="163">
        <v>4</v>
      </c>
      <c r="E255" s="164">
        <f t="shared" si="3"/>
        <v>25</v>
      </c>
    </row>
    <row r="256" spans="1:5" ht="16.5" customHeight="1">
      <c r="A256" s="70">
        <v>2080804</v>
      </c>
      <c r="B256" s="83" t="s">
        <v>275</v>
      </c>
      <c r="C256" s="163">
        <v>31</v>
      </c>
      <c r="D256" s="163">
        <v>13</v>
      </c>
      <c r="E256" s="164">
        <f t="shared" si="3"/>
        <v>138.46153846153845</v>
      </c>
    </row>
    <row r="257" spans="1:5" ht="16.5" customHeight="1">
      <c r="A257" s="70">
        <v>2080805</v>
      </c>
      <c r="B257" s="83" t="s">
        <v>276</v>
      </c>
      <c r="C257" s="163">
        <v>1318</v>
      </c>
      <c r="D257" s="163">
        <v>1318</v>
      </c>
      <c r="E257" s="164">
        <f t="shared" si="3"/>
        <v>0</v>
      </c>
    </row>
    <row r="258" spans="1:5" ht="16.5" customHeight="1">
      <c r="A258" s="70">
        <v>2080806</v>
      </c>
      <c r="B258" s="83" t="s">
        <v>277</v>
      </c>
      <c r="C258" s="163">
        <v>550</v>
      </c>
      <c r="D258" s="163">
        <v>408</v>
      </c>
      <c r="E258" s="164">
        <f t="shared" si="3"/>
        <v>34.80392156862746</v>
      </c>
    </row>
    <row r="259" spans="1:5" ht="16.5" customHeight="1">
      <c r="A259" s="70">
        <v>2080899</v>
      </c>
      <c r="B259" s="83" t="s">
        <v>278</v>
      </c>
      <c r="C259" s="163">
        <v>1743</v>
      </c>
      <c r="D259" s="163">
        <v>1505</v>
      </c>
      <c r="E259" s="164">
        <f t="shared" si="3"/>
        <v>15.813953488372093</v>
      </c>
    </row>
    <row r="260" spans="1:5" ht="16.5" customHeight="1">
      <c r="A260" s="70">
        <v>20809</v>
      </c>
      <c r="B260" s="152" t="s">
        <v>279</v>
      </c>
      <c r="C260" s="163">
        <v>1449</v>
      </c>
      <c r="D260" s="163">
        <v>1292</v>
      </c>
      <c r="E260" s="164">
        <f t="shared" si="3"/>
        <v>12.151702786377712</v>
      </c>
    </row>
    <row r="261" spans="1:5" ht="16.5" customHeight="1">
      <c r="A261" s="70">
        <v>2080901</v>
      </c>
      <c r="B261" s="83" t="s">
        <v>280</v>
      </c>
      <c r="C261" s="163">
        <v>1241</v>
      </c>
      <c r="D261" s="163">
        <v>1122</v>
      </c>
      <c r="E261" s="164">
        <f aca="true" t="shared" si="4" ref="E261:E324">_xlfn.IFERROR(C261/D261*100-100,0)</f>
        <v>10.606060606060595</v>
      </c>
    </row>
    <row r="262" spans="1:5" ht="16.5" customHeight="1">
      <c r="A262" s="70">
        <v>2080902</v>
      </c>
      <c r="B262" s="83" t="s">
        <v>281</v>
      </c>
      <c r="C262" s="163">
        <v>87</v>
      </c>
      <c r="D262" s="163">
        <v>49</v>
      </c>
      <c r="E262" s="164">
        <f t="shared" si="4"/>
        <v>77.55102040816325</v>
      </c>
    </row>
    <row r="263" spans="1:5" ht="16.5" customHeight="1">
      <c r="A263" s="70">
        <v>2080904</v>
      </c>
      <c r="B263" s="83" t="s">
        <v>282</v>
      </c>
      <c r="C263" s="163">
        <v>121</v>
      </c>
      <c r="D263" s="163">
        <v>121</v>
      </c>
      <c r="E263" s="164">
        <f t="shared" si="4"/>
        <v>0</v>
      </c>
    </row>
    <row r="264" spans="1:5" ht="16.5" customHeight="1">
      <c r="A264" s="70">
        <v>20810</v>
      </c>
      <c r="B264" s="152" t="s">
        <v>283</v>
      </c>
      <c r="C264" s="163">
        <v>5202</v>
      </c>
      <c r="D264" s="163">
        <v>4598</v>
      </c>
      <c r="E264" s="164">
        <f t="shared" si="4"/>
        <v>13.136146150500224</v>
      </c>
    </row>
    <row r="265" spans="1:5" ht="16.5" customHeight="1">
      <c r="A265" s="70">
        <v>2081001</v>
      </c>
      <c r="B265" s="70" t="s">
        <v>284</v>
      </c>
      <c r="C265" s="163">
        <v>1045</v>
      </c>
      <c r="D265" s="163">
        <v>729</v>
      </c>
      <c r="E265" s="164">
        <f t="shared" si="4"/>
        <v>43.34705075445817</v>
      </c>
    </row>
    <row r="266" spans="1:5" ht="16.5" customHeight="1">
      <c r="A266" s="70">
        <v>2081002</v>
      </c>
      <c r="B266" s="70" t="s">
        <v>285</v>
      </c>
      <c r="C266" s="163">
        <v>3053</v>
      </c>
      <c r="D266" s="163">
        <v>2747</v>
      </c>
      <c r="E266" s="164">
        <f t="shared" si="4"/>
        <v>11.139424827084099</v>
      </c>
    </row>
    <row r="267" spans="1:5" ht="16.5" customHeight="1">
      <c r="A267" s="70">
        <v>2081004</v>
      </c>
      <c r="B267" s="83" t="s">
        <v>286</v>
      </c>
      <c r="C267" s="163">
        <v>677</v>
      </c>
      <c r="D267" s="163">
        <v>634</v>
      </c>
      <c r="E267" s="164">
        <f t="shared" si="4"/>
        <v>6.782334384858046</v>
      </c>
    </row>
    <row r="268" spans="1:5" ht="16.5" customHeight="1">
      <c r="A268" s="70">
        <v>2081005</v>
      </c>
      <c r="B268" s="83" t="s">
        <v>287</v>
      </c>
      <c r="C268" s="163">
        <v>157</v>
      </c>
      <c r="D268" s="163">
        <v>174</v>
      </c>
      <c r="E268" s="164">
        <f t="shared" si="4"/>
        <v>-9.770114942528735</v>
      </c>
    </row>
    <row r="269" spans="1:5" ht="16.5" customHeight="1">
      <c r="A269" s="70">
        <v>2081099</v>
      </c>
      <c r="B269" s="83" t="s">
        <v>288</v>
      </c>
      <c r="C269" s="163">
        <v>270</v>
      </c>
      <c r="D269" s="163">
        <v>314</v>
      </c>
      <c r="E269" s="164">
        <f t="shared" si="4"/>
        <v>-14.01273885350318</v>
      </c>
    </row>
    <row r="270" spans="1:5" ht="16.5" customHeight="1">
      <c r="A270" s="70">
        <v>20811</v>
      </c>
      <c r="B270" s="152" t="s">
        <v>289</v>
      </c>
      <c r="C270" s="163">
        <v>6179</v>
      </c>
      <c r="D270" s="163">
        <v>5681</v>
      </c>
      <c r="E270" s="164">
        <f t="shared" si="4"/>
        <v>8.766062312973077</v>
      </c>
    </row>
    <row r="271" spans="1:5" ht="16.5" customHeight="1">
      <c r="A271" s="70">
        <v>2081101</v>
      </c>
      <c r="B271" s="83" t="s">
        <v>65</v>
      </c>
      <c r="C271" s="163">
        <v>400</v>
      </c>
      <c r="D271" s="163">
        <v>405</v>
      </c>
      <c r="E271" s="164">
        <f t="shared" si="4"/>
        <v>-1.2345679012345698</v>
      </c>
    </row>
    <row r="272" spans="1:5" ht="16.5" customHeight="1">
      <c r="A272" s="70">
        <v>2081103</v>
      </c>
      <c r="B272" s="83" t="s">
        <v>247</v>
      </c>
      <c r="C272" s="163">
        <v>10</v>
      </c>
      <c r="D272" s="163">
        <v>9</v>
      </c>
      <c r="E272" s="164">
        <f t="shared" si="4"/>
        <v>11.111111111111114</v>
      </c>
    </row>
    <row r="273" spans="1:5" ht="16.5" customHeight="1">
      <c r="A273" s="70">
        <v>2081104</v>
      </c>
      <c r="B273" s="83" t="s">
        <v>290</v>
      </c>
      <c r="C273" s="163">
        <v>227</v>
      </c>
      <c r="D273" s="163">
        <v>182</v>
      </c>
      <c r="E273" s="164">
        <f t="shared" si="4"/>
        <v>24.72527472527473</v>
      </c>
    </row>
    <row r="274" spans="1:5" ht="16.5" customHeight="1">
      <c r="A274" s="70">
        <v>2081105</v>
      </c>
      <c r="B274" s="83" t="s">
        <v>291</v>
      </c>
      <c r="C274" s="163">
        <v>103</v>
      </c>
      <c r="D274" s="163">
        <v>100</v>
      </c>
      <c r="E274" s="164">
        <f t="shared" si="4"/>
        <v>3</v>
      </c>
    </row>
    <row r="275" spans="1:5" ht="16.5" customHeight="1">
      <c r="A275" s="70">
        <v>2081106</v>
      </c>
      <c r="B275" s="83" t="s">
        <v>292</v>
      </c>
      <c r="C275" s="163">
        <v>37</v>
      </c>
      <c r="D275" s="163">
        <v>24</v>
      </c>
      <c r="E275" s="164">
        <f t="shared" si="4"/>
        <v>54.166666666666686</v>
      </c>
    </row>
    <row r="276" spans="1:5" ht="16.5" customHeight="1">
      <c r="A276" s="70">
        <v>2081107</v>
      </c>
      <c r="B276" s="83" t="s">
        <v>293</v>
      </c>
      <c r="C276" s="163">
        <v>5060</v>
      </c>
      <c r="D276" s="163">
        <v>2023</v>
      </c>
      <c r="E276" s="164">
        <f t="shared" si="4"/>
        <v>150.123578843302</v>
      </c>
    </row>
    <row r="277" spans="1:5" ht="16.5" customHeight="1">
      <c r="A277" s="70">
        <v>2081199</v>
      </c>
      <c r="B277" s="83" t="s">
        <v>294</v>
      </c>
      <c r="C277" s="163">
        <v>342</v>
      </c>
      <c r="D277" s="163">
        <v>2938</v>
      </c>
      <c r="E277" s="164">
        <f t="shared" si="4"/>
        <v>-88.35942818243703</v>
      </c>
    </row>
    <row r="278" spans="1:5" ht="16.5" customHeight="1">
      <c r="A278" s="70">
        <v>20815</v>
      </c>
      <c r="B278" s="152" t="s">
        <v>295</v>
      </c>
      <c r="C278" s="163">
        <v>290</v>
      </c>
      <c r="D278" s="163">
        <v>172</v>
      </c>
      <c r="E278" s="164">
        <f t="shared" si="4"/>
        <v>68.6046511627907</v>
      </c>
    </row>
    <row r="279" spans="1:5" ht="16.5" customHeight="1">
      <c r="A279" s="70">
        <v>2081501</v>
      </c>
      <c r="B279" s="83" t="s">
        <v>296</v>
      </c>
      <c r="C279" s="163"/>
      <c r="D279" s="163">
        <v>22</v>
      </c>
      <c r="E279" s="164">
        <f t="shared" si="4"/>
        <v>-100</v>
      </c>
    </row>
    <row r="280" spans="1:5" ht="16.5" customHeight="1">
      <c r="A280" s="70">
        <v>2081502</v>
      </c>
      <c r="B280" s="83" t="s">
        <v>297</v>
      </c>
      <c r="C280" s="163">
        <v>290</v>
      </c>
      <c r="D280" s="163">
        <v>150</v>
      </c>
      <c r="E280" s="164">
        <f t="shared" si="4"/>
        <v>93.33333333333334</v>
      </c>
    </row>
    <row r="281" spans="1:5" ht="16.5" customHeight="1">
      <c r="A281" s="70">
        <v>20816</v>
      </c>
      <c r="B281" s="155" t="s">
        <v>298</v>
      </c>
      <c r="C281" s="163">
        <v>235</v>
      </c>
      <c r="D281" s="163">
        <v>227</v>
      </c>
      <c r="E281" s="164">
        <f t="shared" si="4"/>
        <v>3.524229074889874</v>
      </c>
    </row>
    <row r="282" spans="1:5" ht="16.5" customHeight="1">
      <c r="A282" s="70">
        <v>2081601</v>
      </c>
      <c r="B282" s="83" t="s">
        <v>65</v>
      </c>
      <c r="C282" s="163">
        <v>139</v>
      </c>
      <c r="D282" s="163">
        <v>132</v>
      </c>
      <c r="E282" s="164">
        <f t="shared" si="4"/>
        <v>5.303030303030297</v>
      </c>
    </row>
    <row r="283" spans="1:5" ht="16.5" customHeight="1">
      <c r="A283" s="70">
        <v>2081699</v>
      </c>
      <c r="B283" s="83" t="s">
        <v>299</v>
      </c>
      <c r="C283" s="163">
        <v>96</v>
      </c>
      <c r="D283" s="163">
        <v>95</v>
      </c>
      <c r="E283" s="164">
        <f t="shared" si="4"/>
        <v>1.05263157894737</v>
      </c>
    </row>
    <row r="284" spans="1:5" ht="16.5" customHeight="1">
      <c r="A284" s="70">
        <v>20819</v>
      </c>
      <c r="B284" s="152" t="s">
        <v>300</v>
      </c>
      <c r="C284" s="163">
        <v>13636</v>
      </c>
      <c r="D284" s="163">
        <v>10863</v>
      </c>
      <c r="E284" s="164">
        <f t="shared" si="4"/>
        <v>25.527018319064723</v>
      </c>
    </row>
    <row r="285" spans="1:5" ht="16.5" customHeight="1">
      <c r="A285" s="70">
        <v>2081901</v>
      </c>
      <c r="B285" s="83" t="s">
        <v>301</v>
      </c>
      <c r="C285" s="163">
        <v>502</v>
      </c>
      <c r="D285" s="163">
        <v>440</v>
      </c>
      <c r="E285" s="164">
        <f t="shared" si="4"/>
        <v>14.090909090909093</v>
      </c>
    </row>
    <row r="286" spans="1:5" ht="16.5" customHeight="1">
      <c r="A286" s="70">
        <v>2081902</v>
      </c>
      <c r="B286" s="83" t="s">
        <v>302</v>
      </c>
      <c r="C286" s="163">
        <v>13134</v>
      </c>
      <c r="D286" s="163">
        <v>10423</v>
      </c>
      <c r="E286" s="164">
        <f t="shared" si="4"/>
        <v>26.009786050081544</v>
      </c>
    </row>
    <row r="287" spans="1:5" ht="16.5" customHeight="1">
      <c r="A287" s="70">
        <v>20820</v>
      </c>
      <c r="B287" s="152" t="s">
        <v>303</v>
      </c>
      <c r="C287" s="163">
        <v>1116</v>
      </c>
      <c r="D287" s="163">
        <v>771</v>
      </c>
      <c r="E287" s="164">
        <f t="shared" si="4"/>
        <v>44.747081712062254</v>
      </c>
    </row>
    <row r="288" spans="1:5" ht="16.5" customHeight="1">
      <c r="A288" s="70">
        <v>2082001</v>
      </c>
      <c r="B288" s="83" t="s">
        <v>304</v>
      </c>
      <c r="C288" s="163">
        <v>900</v>
      </c>
      <c r="D288" s="163">
        <v>595</v>
      </c>
      <c r="E288" s="164">
        <f t="shared" si="4"/>
        <v>51.260504201680675</v>
      </c>
    </row>
    <row r="289" spans="1:5" ht="16.5" customHeight="1">
      <c r="A289" s="70">
        <v>2082002</v>
      </c>
      <c r="B289" s="83" t="s">
        <v>305</v>
      </c>
      <c r="C289" s="163">
        <v>216</v>
      </c>
      <c r="D289" s="163">
        <v>176</v>
      </c>
      <c r="E289" s="164">
        <f t="shared" si="4"/>
        <v>22.727272727272734</v>
      </c>
    </row>
    <row r="290" spans="1:5" ht="16.5" customHeight="1">
      <c r="A290" s="70">
        <v>20821</v>
      </c>
      <c r="B290" s="152" t="s">
        <v>306</v>
      </c>
      <c r="C290" s="163">
        <v>410</v>
      </c>
      <c r="D290" s="163">
        <v>378</v>
      </c>
      <c r="E290" s="164">
        <f t="shared" si="4"/>
        <v>8.465608465608469</v>
      </c>
    </row>
    <row r="291" spans="1:5" ht="16.5" customHeight="1">
      <c r="A291" s="70">
        <v>2082102</v>
      </c>
      <c r="B291" s="83" t="s">
        <v>307</v>
      </c>
      <c r="C291" s="163">
        <v>410</v>
      </c>
      <c r="D291" s="163">
        <v>378</v>
      </c>
      <c r="E291" s="164">
        <f t="shared" si="4"/>
        <v>8.465608465608469</v>
      </c>
    </row>
    <row r="292" spans="1:5" ht="16.5" customHeight="1">
      <c r="A292" s="70">
        <v>20825</v>
      </c>
      <c r="B292" s="152" t="s">
        <v>308</v>
      </c>
      <c r="C292" s="163">
        <v>873</v>
      </c>
      <c r="D292" s="163">
        <v>899</v>
      </c>
      <c r="E292" s="164">
        <f t="shared" si="4"/>
        <v>-2.8921023359288114</v>
      </c>
    </row>
    <row r="293" spans="1:5" ht="16.5" customHeight="1">
      <c r="A293" s="70">
        <v>2082502</v>
      </c>
      <c r="B293" s="83" t="s">
        <v>309</v>
      </c>
      <c r="C293" s="163">
        <v>873</v>
      </c>
      <c r="D293" s="163">
        <v>899</v>
      </c>
      <c r="E293" s="164">
        <f t="shared" si="4"/>
        <v>-2.8921023359288114</v>
      </c>
    </row>
    <row r="294" spans="1:5" ht="16.5" customHeight="1">
      <c r="A294" s="70">
        <v>20826</v>
      </c>
      <c r="B294" s="152" t="s">
        <v>310</v>
      </c>
      <c r="C294" s="163">
        <v>19857</v>
      </c>
      <c r="D294" s="163">
        <v>16064</v>
      </c>
      <c r="E294" s="164">
        <f t="shared" si="4"/>
        <v>23.611802788844628</v>
      </c>
    </row>
    <row r="295" spans="1:5" ht="16.5" customHeight="1">
      <c r="A295" s="70">
        <v>2082602</v>
      </c>
      <c r="B295" s="83" t="s">
        <v>262</v>
      </c>
      <c r="C295" s="163">
        <v>17195</v>
      </c>
      <c r="D295" s="163">
        <v>16064</v>
      </c>
      <c r="E295" s="164">
        <f t="shared" si="4"/>
        <v>7.040587649402383</v>
      </c>
    </row>
    <row r="296" spans="1:5" ht="16.5" customHeight="1">
      <c r="A296" s="70">
        <v>2082699</v>
      </c>
      <c r="B296" s="83" t="s">
        <v>810</v>
      </c>
      <c r="C296" s="163">
        <v>2662</v>
      </c>
      <c r="D296" s="163"/>
      <c r="E296" s="164">
        <f t="shared" si="4"/>
        <v>0</v>
      </c>
    </row>
    <row r="297" spans="1:5" ht="16.5" customHeight="1">
      <c r="A297" s="70">
        <v>20899</v>
      </c>
      <c r="B297" s="152" t="s">
        <v>311</v>
      </c>
      <c r="C297" s="163">
        <v>3816</v>
      </c>
      <c r="D297" s="163">
        <v>776</v>
      </c>
      <c r="E297" s="164">
        <f t="shared" si="4"/>
        <v>391.75257731958766</v>
      </c>
    </row>
    <row r="298" spans="1:5" ht="16.5" customHeight="1">
      <c r="A298" s="70">
        <v>2089901</v>
      </c>
      <c r="B298" s="83" t="s">
        <v>312</v>
      </c>
      <c r="C298" s="163">
        <v>3816</v>
      </c>
      <c r="D298" s="163">
        <v>776</v>
      </c>
      <c r="E298" s="164">
        <f t="shared" si="4"/>
        <v>391.75257731958766</v>
      </c>
    </row>
    <row r="299" spans="1:5" ht="16.5" customHeight="1">
      <c r="A299" s="70">
        <v>210</v>
      </c>
      <c r="B299" s="152" t="s">
        <v>313</v>
      </c>
      <c r="C299" s="163">
        <v>79132</v>
      </c>
      <c r="D299" s="163">
        <v>78256</v>
      </c>
      <c r="E299" s="164">
        <f t="shared" si="4"/>
        <v>1.119402985074629</v>
      </c>
    </row>
    <row r="300" spans="1:5" ht="16.5" customHeight="1">
      <c r="A300" s="70">
        <v>21001</v>
      </c>
      <c r="B300" s="152" t="s">
        <v>314</v>
      </c>
      <c r="C300" s="163">
        <v>1670</v>
      </c>
      <c r="D300" s="163">
        <v>1660</v>
      </c>
      <c r="E300" s="164">
        <f t="shared" si="4"/>
        <v>0.6024096385542208</v>
      </c>
    </row>
    <row r="301" spans="1:5" ht="16.5" customHeight="1">
      <c r="A301" s="70">
        <v>2100101</v>
      </c>
      <c r="B301" s="83" t="s">
        <v>65</v>
      </c>
      <c r="C301" s="163">
        <v>1377</v>
      </c>
      <c r="D301" s="163">
        <v>1364</v>
      </c>
      <c r="E301" s="164">
        <f t="shared" si="4"/>
        <v>0.9530791788856305</v>
      </c>
    </row>
    <row r="302" spans="1:5" ht="16.5" customHeight="1">
      <c r="A302" s="70">
        <v>2100199</v>
      </c>
      <c r="B302" s="83" t="s">
        <v>315</v>
      </c>
      <c r="C302" s="163">
        <v>293</v>
      </c>
      <c r="D302" s="163">
        <v>296</v>
      </c>
      <c r="E302" s="164">
        <f t="shared" si="4"/>
        <v>-1.0135135135135158</v>
      </c>
    </row>
    <row r="303" spans="1:5" ht="16.5" customHeight="1">
      <c r="A303" s="70">
        <v>21002</v>
      </c>
      <c r="B303" s="152" t="s">
        <v>316</v>
      </c>
      <c r="C303" s="163">
        <v>4416</v>
      </c>
      <c r="D303" s="163">
        <v>6203</v>
      </c>
      <c r="E303" s="164">
        <f t="shared" si="4"/>
        <v>-28.80864098017088</v>
      </c>
    </row>
    <row r="304" spans="1:5" ht="16.5" customHeight="1">
      <c r="A304" s="70">
        <v>2100201</v>
      </c>
      <c r="B304" s="83" t="s">
        <v>317</v>
      </c>
      <c r="C304" s="163">
        <v>2134</v>
      </c>
      <c r="D304" s="163">
        <v>2352</v>
      </c>
      <c r="E304" s="164">
        <f t="shared" si="4"/>
        <v>-9.268707482993193</v>
      </c>
    </row>
    <row r="305" spans="1:5" ht="16.5" customHeight="1">
      <c r="A305" s="70">
        <v>2100202</v>
      </c>
      <c r="B305" s="83" t="s">
        <v>318</v>
      </c>
      <c r="C305" s="163">
        <v>1562</v>
      </c>
      <c r="D305" s="163">
        <v>1996</v>
      </c>
      <c r="E305" s="164">
        <f t="shared" si="4"/>
        <v>-21.743486973947896</v>
      </c>
    </row>
    <row r="306" spans="1:5" ht="16.5" customHeight="1">
      <c r="A306" s="70">
        <v>2100206</v>
      </c>
      <c r="B306" s="83" t="s">
        <v>319</v>
      </c>
      <c r="C306" s="163"/>
      <c r="D306" s="163">
        <v>182</v>
      </c>
      <c r="E306" s="164">
        <f t="shared" si="4"/>
        <v>-100</v>
      </c>
    </row>
    <row r="307" spans="1:5" ht="16.5" customHeight="1">
      <c r="A307" s="70">
        <v>2100211</v>
      </c>
      <c r="B307" s="83" t="s">
        <v>320</v>
      </c>
      <c r="C307" s="163">
        <v>20</v>
      </c>
      <c r="D307" s="163">
        <v>20</v>
      </c>
      <c r="E307" s="164">
        <f t="shared" si="4"/>
        <v>0</v>
      </c>
    </row>
    <row r="308" spans="1:5" ht="16.5" customHeight="1">
      <c r="A308" s="70">
        <v>2100299</v>
      </c>
      <c r="B308" s="83" t="s">
        <v>321</v>
      </c>
      <c r="C308" s="163">
        <v>700</v>
      </c>
      <c r="D308" s="163">
        <v>1653</v>
      </c>
      <c r="E308" s="164">
        <f t="shared" si="4"/>
        <v>-57.65275257108288</v>
      </c>
    </row>
    <row r="309" spans="1:5" ht="16.5" customHeight="1">
      <c r="A309" s="70">
        <v>21003</v>
      </c>
      <c r="B309" s="152" t="s">
        <v>322</v>
      </c>
      <c r="C309" s="163">
        <v>16308</v>
      </c>
      <c r="D309" s="163">
        <v>12892</v>
      </c>
      <c r="E309" s="164">
        <f t="shared" si="4"/>
        <v>26.497052435618997</v>
      </c>
    </row>
    <row r="310" spans="1:5" ht="16.5" customHeight="1">
      <c r="A310" s="70">
        <v>2100302</v>
      </c>
      <c r="B310" s="83" t="s">
        <v>323</v>
      </c>
      <c r="C310" s="163">
        <v>16128</v>
      </c>
      <c r="D310" s="163">
        <v>12359</v>
      </c>
      <c r="E310" s="164">
        <f t="shared" si="4"/>
        <v>30.495994821587516</v>
      </c>
    </row>
    <row r="311" spans="1:5" ht="16.5" customHeight="1">
      <c r="A311" s="70">
        <v>2100399</v>
      </c>
      <c r="B311" s="83" t="s">
        <v>324</v>
      </c>
      <c r="C311" s="163">
        <v>180</v>
      </c>
      <c r="D311" s="163">
        <v>533</v>
      </c>
      <c r="E311" s="164">
        <f t="shared" si="4"/>
        <v>-66.22889305816136</v>
      </c>
    </row>
    <row r="312" spans="1:5" ht="16.5" customHeight="1">
      <c r="A312" s="70">
        <v>21004</v>
      </c>
      <c r="B312" s="152" t="s">
        <v>325</v>
      </c>
      <c r="C312" s="163">
        <v>15206</v>
      </c>
      <c r="D312" s="163">
        <v>14252</v>
      </c>
      <c r="E312" s="164">
        <f t="shared" si="4"/>
        <v>6.693797361773775</v>
      </c>
    </row>
    <row r="313" spans="1:5" ht="16.5" customHeight="1">
      <c r="A313" s="70">
        <v>2100401</v>
      </c>
      <c r="B313" s="83" t="s">
        <v>326</v>
      </c>
      <c r="C313" s="163">
        <v>1311</v>
      </c>
      <c r="D313" s="163">
        <v>1179</v>
      </c>
      <c r="E313" s="164">
        <f t="shared" si="4"/>
        <v>11.195928753180652</v>
      </c>
    </row>
    <row r="314" spans="1:5" ht="16.5" customHeight="1">
      <c r="A314" s="70">
        <v>2100402</v>
      </c>
      <c r="B314" s="83" t="s">
        <v>327</v>
      </c>
      <c r="C314" s="163">
        <v>954</v>
      </c>
      <c r="D314" s="163">
        <v>995</v>
      </c>
      <c r="E314" s="164">
        <f t="shared" si="4"/>
        <v>-4.120603015075375</v>
      </c>
    </row>
    <row r="315" spans="1:5" ht="16.5" customHeight="1">
      <c r="A315" s="70">
        <v>2100403</v>
      </c>
      <c r="B315" s="83" t="s">
        <v>328</v>
      </c>
      <c r="C315" s="163">
        <v>1460</v>
      </c>
      <c r="D315" s="163">
        <v>1265</v>
      </c>
      <c r="E315" s="164">
        <f t="shared" si="4"/>
        <v>15.415019762845844</v>
      </c>
    </row>
    <row r="316" spans="1:5" ht="16.5" customHeight="1">
      <c r="A316" s="70">
        <v>2100405</v>
      </c>
      <c r="B316" s="83" t="s">
        <v>329</v>
      </c>
      <c r="C316" s="163">
        <v>782</v>
      </c>
      <c r="D316" s="163">
        <v>1055</v>
      </c>
      <c r="E316" s="164">
        <f t="shared" si="4"/>
        <v>-25.876777251184834</v>
      </c>
    </row>
    <row r="317" spans="1:5" ht="16.5" customHeight="1">
      <c r="A317" s="70">
        <v>2100406</v>
      </c>
      <c r="B317" s="83" t="s">
        <v>330</v>
      </c>
      <c r="C317" s="163">
        <v>430</v>
      </c>
      <c r="D317" s="163">
        <v>367</v>
      </c>
      <c r="E317" s="164">
        <f t="shared" si="4"/>
        <v>17.166212534059937</v>
      </c>
    </row>
    <row r="318" spans="1:5" ht="16.5" customHeight="1">
      <c r="A318" s="70">
        <v>2100407</v>
      </c>
      <c r="B318" s="83" t="s">
        <v>331</v>
      </c>
      <c r="C318" s="163">
        <v>3817</v>
      </c>
      <c r="D318" s="163">
        <v>3213</v>
      </c>
      <c r="E318" s="164">
        <f t="shared" si="4"/>
        <v>18.798630563336445</v>
      </c>
    </row>
    <row r="319" spans="1:5" ht="16.5" customHeight="1">
      <c r="A319" s="70">
        <v>2100408</v>
      </c>
      <c r="B319" s="83" t="s">
        <v>332</v>
      </c>
      <c r="C319" s="163">
        <v>5124</v>
      </c>
      <c r="D319" s="163">
        <v>4416</v>
      </c>
      <c r="E319" s="164">
        <f t="shared" si="4"/>
        <v>16.032608695652172</v>
      </c>
    </row>
    <row r="320" spans="1:5" ht="16.5" customHeight="1">
      <c r="A320" s="70">
        <v>2100409</v>
      </c>
      <c r="B320" s="83" t="s">
        <v>333</v>
      </c>
      <c r="C320" s="163">
        <v>870</v>
      </c>
      <c r="D320" s="163">
        <v>1557</v>
      </c>
      <c r="E320" s="164">
        <f t="shared" si="4"/>
        <v>-44.1233140655106</v>
      </c>
    </row>
    <row r="321" spans="1:5" ht="16.5" customHeight="1">
      <c r="A321" s="70">
        <v>2100410</v>
      </c>
      <c r="B321" s="83" t="s">
        <v>334</v>
      </c>
      <c r="C321" s="163">
        <v>32</v>
      </c>
      <c r="D321" s="163">
        <v>34</v>
      </c>
      <c r="E321" s="164">
        <f t="shared" si="4"/>
        <v>-5.882352941176478</v>
      </c>
    </row>
    <row r="322" spans="1:5" ht="16.5" customHeight="1">
      <c r="A322" s="70">
        <v>2100499</v>
      </c>
      <c r="B322" s="70" t="s">
        <v>335</v>
      </c>
      <c r="C322" s="163">
        <v>426</v>
      </c>
      <c r="D322" s="163">
        <v>171</v>
      </c>
      <c r="E322" s="164">
        <f t="shared" si="4"/>
        <v>149.1228070175439</v>
      </c>
    </row>
    <row r="323" spans="1:5" ht="16.5" customHeight="1">
      <c r="A323" s="70">
        <v>21006</v>
      </c>
      <c r="B323" s="155" t="s">
        <v>342</v>
      </c>
      <c r="C323" s="163">
        <v>896</v>
      </c>
      <c r="D323" s="163">
        <v>247</v>
      </c>
      <c r="E323" s="164">
        <f t="shared" si="4"/>
        <v>262.753036437247</v>
      </c>
    </row>
    <row r="324" spans="1:5" ht="16.5" customHeight="1">
      <c r="A324" s="70">
        <v>2100601</v>
      </c>
      <c r="B324" s="83" t="s">
        <v>343</v>
      </c>
      <c r="C324" s="163">
        <v>896</v>
      </c>
      <c r="D324" s="163">
        <v>247</v>
      </c>
      <c r="E324" s="164">
        <f t="shared" si="4"/>
        <v>262.753036437247</v>
      </c>
    </row>
    <row r="325" spans="1:5" ht="16.5" customHeight="1">
      <c r="A325" s="70">
        <v>21007</v>
      </c>
      <c r="B325" s="152" t="s">
        <v>344</v>
      </c>
      <c r="C325" s="163">
        <v>5978</v>
      </c>
      <c r="D325" s="163">
        <v>13763</v>
      </c>
      <c r="E325" s="164">
        <f aca="true" t="shared" si="5" ref="E325:E388">_xlfn.IFERROR(C325/D325*100-100,0)</f>
        <v>-56.56470246312577</v>
      </c>
    </row>
    <row r="326" spans="1:5" ht="16.5" customHeight="1">
      <c r="A326" s="70">
        <v>2100716</v>
      </c>
      <c r="B326" s="83" t="s">
        <v>345</v>
      </c>
      <c r="C326" s="163">
        <v>321</v>
      </c>
      <c r="D326" s="163">
        <v>237</v>
      </c>
      <c r="E326" s="164">
        <f t="shared" si="5"/>
        <v>35.443037974683534</v>
      </c>
    </row>
    <row r="327" spans="1:5" ht="16.5" customHeight="1">
      <c r="A327" s="70">
        <v>2100717</v>
      </c>
      <c r="B327" s="83" t="s">
        <v>346</v>
      </c>
      <c r="C327" s="163">
        <v>2024</v>
      </c>
      <c r="D327" s="163">
        <v>9022</v>
      </c>
      <c r="E327" s="164">
        <f t="shared" si="5"/>
        <v>-77.56594990024385</v>
      </c>
    </row>
    <row r="328" spans="1:5" ht="16.5" customHeight="1">
      <c r="A328" s="70">
        <v>2100799</v>
      </c>
      <c r="B328" s="83" t="s">
        <v>347</v>
      </c>
      <c r="C328" s="163">
        <v>3633</v>
      </c>
      <c r="D328" s="163">
        <v>4504</v>
      </c>
      <c r="E328" s="164">
        <f t="shared" si="5"/>
        <v>-19.338365896980463</v>
      </c>
    </row>
    <row r="329" spans="1:5" ht="16.5" customHeight="1">
      <c r="A329" s="70">
        <v>21010</v>
      </c>
      <c r="B329" s="152" t="s">
        <v>348</v>
      </c>
      <c r="C329" s="163">
        <v>2108</v>
      </c>
      <c r="D329" s="163">
        <v>1496</v>
      </c>
      <c r="E329" s="164">
        <f t="shared" si="5"/>
        <v>40.90909090909091</v>
      </c>
    </row>
    <row r="330" spans="1:5" ht="16.5" customHeight="1">
      <c r="A330" s="70">
        <v>2101001</v>
      </c>
      <c r="B330" s="83" t="s">
        <v>65</v>
      </c>
      <c r="C330" s="163">
        <v>1078</v>
      </c>
      <c r="D330" s="163">
        <v>922</v>
      </c>
      <c r="E330" s="164">
        <f t="shared" si="5"/>
        <v>16.919739696312377</v>
      </c>
    </row>
    <row r="331" spans="1:5" ht="16.5" customHeight="1">
      <c r="A331" s="70">
        <v>2101016</v>
      </c>
      <c r="B331" s="83" t="s">
        <v>349</v>
      </c>
      <c r="C331" s="163">
        <v>114</v>
      </c>
      <c r="D331" s="163">
        <v>67</v>
      </c>
      <c r="E331" s="164">
        <f t="shared" si="5"/>
        <v>70.1492537313433</v>
      </c>
    </row>
    <row r="332" spans="1:5" ht="16.5" customHeight="1">
      <c r="A332" s="70">
        <v>2101050</v>
      </c>
      <c r="B332" s="83" t="s">
        <v>77</v>
      </c>
      <c r="C332" s="163">
        <v>277</v>
      </c>
      <c r="D332" s="163">
        <v>282</v>
      </c>
      <c r="E332" s="164">
        <f t="shared" si="5"/>
        <v>-1.7730496453900741</v>
      </c>
    </row>
    <row r="333" spans="1:5" ht="16.5" customHeight="1">
      <c r="A333" s="70">
        <v>2101099</v>
      </c>
      <c r="B333" s="83" t="s">
        <v>350</v>
      </c>
      <c r="C333" s="163">
        <v>639</v>
      </c>
      <c r="D333" s="163">
        <v>225</v>
      </c>
      <c r="E333" s="164">
        <f t="shared" si="5"/>
        <v>184</v>
      </c>
    </row>
    <row r="334" spans="1:5" ht="16.5" customHeight="1">
      <c r="A334" s="70">
        <v>21011</v>
      </c>
      <c r="B334" s="152" t="s">
        <v>351</v>
      </c>
      <c r="C334" s="163">
        <v>5187</v>
      </c>
      <c r="D334" s="163">
        <v>1508</v>
      </c>
      <c r="E334" s="164">
        <f t="shared" si="5"/>
        <v>243.9655172413793</v>
      </c>
    </row>
    <row r="335" spans="1:5" ht="16.5" customHeight="1">
      <c r="A335" s="70">
        <v>2101101</v>
      </c>
      <c r="B335" s="83" t="s">
        <v>811</v>
      </c>
      <c r="C335" s="163">
        <v>511</v>
      </c>
      <c r="D335" s="163"/>
      <c r="E335" s="164">
        <f t="shared" si="5"/>
        <v>0</v>
      </c>
    </row>
    <row r="336" spans="1:5" ht="16.5" customHeight="1">
      <c r="A336" s="70">
        <v>2101102</v>
      </c>
      <c r="B336" s="83" t="s">
        <v>812</v>
      </c>
      <c r="C336" s="163">
        <v>674</v>
      </c>
      <c r="D336" s="163"/>
      <c r="E336" s="164">
        <f t="shared" si="5"/>
        <v>0</v>
      </c>
    </row>
    <row r="337" spans="1:5" ht="16.5" customHeight="1">
      <c r="A337" s="70">
        <v>2101103</v>
      </c>
      <c r="B337" s="83" t="s">
        <v>813</v>
      </c>
      <c r="C337" s="163">
        <v>2339</v>
      </c>
      <c r="D337" s="163"/>
      <c r="E337" s="164">
        <f t="shared" si="5"/>
        <v>0</v>
      </c>
    </row>
    <row r="338" spans="1:5" ht="16.5" customHeight="1">
      <c r="A338" s="70">
        <v>2101199</v>
      </c>
      <c r="B338" s="83" t="s">
        <v>352</v>
      </c>
      <c r="C338" s="163">
        <v>1663</v>
      </c>
      <c r="D338" s="163">
        <v>1508</v>
      </c>
      <c r="E338" s="164">
        <f t="shared" si="5"/>
        <v>10.278514588859423</v>
      </c>
    </row>
    <row r="339" spans="1:5" ht="16.5" customHeight="1">
      <c r="A339" s="70">
        <v>21012</v>
      </c>
      <c r="B339" s="152" t="s">
        <v>353</v>
      </c>
      <c r="C339" s="163">
        <v>22166</v>
      </c>
      <c r="D339" s="163">
        <v>21947</v>
      </c>
      <c r="E339" s="164">
        <f t="shared" si="5"/>
        <v>0.9978584772406265</v>
      </c>
    </row>
    <row r="340" spans="1:5" ht="16.5" customHeight="1">
      <c r="A340" s="70">
        <v>2101202</v>
      </c>
      <c r="B340" s="70" t="s">
        <v>354</v>
      </c>
      <c r="C340" s="163">
        <v>22166</v>
      </c>
      <c r="D340" s="163">
        <v>21947</v>
      </c>
      <c r="E340" s="164">
        <f t="shared" si="5"/>
        <v>0.9978584772406265</v>
      </c>
    </row>
    <row r="341" spans="1:5" ht="16.5" customHeight="1">
      <c r="A341" s="70">
        <v>21013</v>
      </c>
      <c r="B341" s="152" t="s">
        <v>355</v>
      </c>
      <c r="C341" s="163">
        <v>4365</v>
      </c>
      <c r="D341" s="163">
        <v>3365</v>
      </c>
      <c r="E341" s="164">
        <f t="shared" si="5"/>
        <v>29.717682020802386</v>
      </c>
    </row>
    <row r="342" spans="1:5" ht="16.5" customHeight="1">
      <c r="A342" s="70">
        <v>2101301</v>
      </c>
      <c r="B342" s="83" t="s">
        <v>339</v>
      </c>
      <c r="C342" s="163">
        <v>4365</v>
      </c>
      <c r="D342" s="163">
        <v>3365</v>
      </c>
      <c r="E342" s="164">
        <f t="shared" si="5"/>
        <v>29.717682020802386</v>
      </c>
    </row>
    <row r="343" spans="1:5" ht="16.5" customHeight="1">
      <c r="A343" s="70">
        <v>21014</v>
      </c>
      <c r="B343" s="152" t="s">
        <v>356</v>
      </c>
      <c r="C343" s="163">
        <v>337</v>
      </c>
      <c r="D343" s="163">
        <v>291</v>
      </c>
      <c r="E343" s="164">
        <f t="shared" si="5"/>
        <v>15.80756013745706</v>
      </c>
    </row>
    <row r="344" spans="1:5" ht="16.5" customHeight="1">
      <c r="A344" s="70">
        <v>2101401</v>
      </c>
      <c r="B344" s="83" t="s">
        <v>337</v>
      </c>
      <c r="C344" s="163">
        <v>337</v>
      </c>
      <c r="D344" s="163">
        <v>291</v>
      </c>
      <c r="E344" s="164">
        <f t="shared" si="5"/>
        <v>15.80756013745706</v>
      </c>
    </row>
    <row r="345" spans="1:5" ht="16.5" customHeight="1">
      <c r="A345" s="70">
        <v>21099</v>
      </c>
      <c r="B345" s="152" t="s">
        <v>357</v>
      </c>
      <c r="C345" s="163">
        <v>495</v>
      </c>
      <c r="D345" s="163">
        <v>632</v>
      </c>
      <c r="E345" s="164">
        <f t="shared" si="5"/>
        <v>-21.677215189873422</v>
      </c>
    </row>
    <row r="346" spans="1:5" ht="16.5" customHeight="1">
      <c r="A346" s="70">
        <v>2109901</v>
      </c>
      <c r="B346" s="70" t="s">
        <v>358</v>
      </c>
      <c r="C346" s="163">
        <v>495</v>
      </c>
      <c r="D346" s="163">
        <v>632</v>
      </c>
      <c r="E346" s="164">
        <f t="shared" si="5"/>
        <v>-21.677215189873422</v>
      </c>
    </row>
    <row r="347" spans="1:5" ht="16.5" customHeight="1">
      <c r="A347" s="70">
        <v>211</v>
      </c>
      <c r="B347" s="155" t="s">
        <v>359</v>
      </c>
      <c r="C347" s="163">
        <v>4945</v>
      </c>
      <c r="D347" s="163">
        <v>4617</v>
      </c>
      <c r="E347" s="164">
        <f t="shared" si="5"/>
        <v>7.104180203595405</v>
      </c>
    </row>
    <row r="348" spans="1:5" ht="16.5" customHeight="1">
      <c r="A348" s="70">
        <v>21101</v>
      </c>
      <c r="B348" s="152" t="s">
        <v>360</v>
      </c>
      <c r="C348" s="163">
        <v>2344</v>
      </c>
      <c r="D348" s="163">
        <v>2261</v>
      </c>
      <c r="E348" s="164">
        <f t="shared" si="5"/>
        <v>3.6709420610349355</v>
      </c>
    </row>
    <row r="349" spans="1:5" ht="16.5" customHeight="1">
      <c r="A349" s="70">
        <v>2110101</v>
      </c>
      <c r="B349" s="83" t="s">
        <v>65</v>
      </c>
      <c r="C349" s="163">
        <v>2052</v>
      </c>
      <c r="D349" s="163">
        <v>2186</v>
      </c>
      <c r="E349" s="164">
        <f t="shared" si="5"/>
        <v>-6.129917657822503</v>
      </c>
    </row>
    <row r="350" spans="1:5" ht="16.5" customHeight="1">
      <c r="A350" s="70">
        <v>2110102</v>
      </c>
      <c r="B350" s="83" t="s">
        <v>74</v>
      </c>
      <c r="C350" s="163">
        <v>92</v>
      </c>
      <c r="D350" s="163">
        <v>0</v>
      </c>
      <c r="E350" s="164">
        <f t="shared" si="5"/>
        <v>0</v>
      </c>
    </row>
    <row r="351" spans="1:5" ht="16.5" customHeight="1">
      <c r="A351" s="70">
        <v>2110199</v>
      </c>
      <c r="B351" s="83" t="s">
        <v>361</v>
      </c>
      <c r="C351" s="163">
        <v>200</v>
      </c>
      <c r="D351" s="163">
        <v>75</v>
      </c>
      <c r="E351" s="164">
        <f t="shared" si="5"/>
        <v>166.66666666666663</v>
      </c>
    </row>
    <row r="352" spans="1:5" ht="16.5" customHeight="1">
      <c r="A352" s="70">
        <v>21102</v>
      </c>
      <c r="B352" s="152" t="s">
        <v>362</v>
      </c>
      <c r="C352" s="163">
        <v>240</v>
      </c>
      <c r="D352" s="163">
        <v>0</v>
      </c>
      <c r="E352" s="164">
        <f t="shared" si="5"/>
        <v>0</v>
      </c>
    </row>
    <row r="353" spans="1:5" ht="16.5" customHeight="1">
      <c r="A353" s="70">
        <v>2110203</v>
      </c>
      <c r="B353" s="83" t="s">
        <v>814</v>
      </c>
      <c r="C353" s="163">
        <v>80</v>
      </c>
      <c r="D353" s="163"/>
      <c r="E353" s="164">
        <f t="shared" si="5"/>
        <v>0</v>
      </c>
    </row>
    <row r="354" spans="1:5" ht="16.5" customHeight="1">
      <c r="A354" s="70">
        <v>2110299</v>
      </c>
      <c r="B354" s="83" t="s">
        <v>363</v>
      </c>
      <c r="C354" s="163">
        <v>160</v>
      </c>
      <c r="D354" s="163">
        <v>0</v>
      </c>
      <c r="E354" s="164">
        <f t="shared" si="5"/>
        <v>0</v>
      </c>
    </row>
    <row r="355" spans="1:5" ht="16.5" customHeight="1">
      <c r="A355" s="70">
        <v>21103</v>
      </c>
      <c r="B355" s="152" t="s">
        <v>364</v>
      </c>
      <c r="C355" s="163">
        <v>218</v>
      </c>
      <c r="D355" s="163">
        <v>419</v>
      </c>
      <c r="E355" s="164">
        <f t="shared" si="5"/>
        <v>-47.97136038186157</v>
      </c>
    </row>
    <row r="356" spans="1:5" ht="16.5" customHeight="1">
      <c r="A356" s="70">
        <v>2110301</v>
      </c>
      <c r="B356" s="83" t="s">
        <v>365</v>
      </c>
      <c r="C356" s="163">
        <v>78</v>
      </c>
      <c r="D356" s="163">
        <v>225</v>
      </c>
      <c r="E356" s="164">
        <f t="shared" si="5"/>
        <v>-65.33333333333333</v>
      </c>
    </row>
    <row r="357" spans="1:5" ht="16.5" customHeight="1">
      <c r="A357" s="70">
        <v>2110399</v>
      </c>
      <c r="B357" s="83" t="s">
        <v>368</v>
      </c>
      <c r="C357" s="163">
        <v>140</v>
      </c>
      <c r="D357" s="163">
        <v>194</v>
      </c>
      <c r="E357" s="164">
        <f t="shared" si="5"/>
        <v>-27.835051546391753</v>
      </c>
    </row>
    <row r="358" spans="1:5" ht="16.5" customHeight="1">
      <c r="A358" s="70">
        <v>21104</v>
      </c>
      <c r="B358" s="152" t="s">
        <v>369</v>
      </c>
      <c r="C358" s="163">
        <v>210</v>
      </c>
      <c r="D358" s="163">
        <v>150</v>
      </c>
      <c r="E358" s="164">
        <f t="shared" si="5"/>
        <v>40</v>
      </c>
    </row>
    <row r="359" spans="1:5" ht="16.5" customHeight="1">
      <c r="A359" s="70">
        <v>2110401</v>
      </c>
      <c r="B359" s="83" t="s">
        <v>370</v>
      </c>
      <c r="C359" s="163">
        <v>210</v>
      </c>
      <c r="D359" s="163">
        <v>134</v>
      </c>
      <c r="E359" s="164">
        <f t="shared" si="5"/>
        <v>56.716417910447774</v>
      </c>
    </row>
    <row r="360" spans="1:5" ht="16.5" customHeight="1">
      <c r="A360" s="70">
        <v>2110402</v>
      </c>
      <c r="B360" s="83" t="s">
        <v>371</v>
      </c>
      <c r="C360" s="163"/>
      <c r="D360" s="163">
        <v>16</v>
      </c>
      <c r="E360" s="164">
        <f t="shared" si="5"/>
        <v>-100</v>
      </c>
    </row>
    <row r="361" spans="1:5" ht="16.5" customHeight="1">
      <c r="A361" s="70">
        <v>21111</v>
      </c>
      <c r="B361" s="152" t="s">
        <v>372</v>
      </c>
      <c r="C361" s="163">
        <v>55</v>
      </c>
      <c r="D361" s="163">
        <v>0</v>
      </c>
      <c r="E361" s="164">
        <f t="shared" si="5"/>
        <v>0</v>
      </c>
    </row>
    <row r="362" spans="1:5" ht="16.5" customHeight="1">
      <c r="A362" s="70">
        <v>2111101</v>
      </c>
      <c r="B362" s="83" t="s">
        <v>373</v>
      </c>
      <c r="C362" s="163">
        <v>55</v>
      </c>
      <c r="D362" s="163">
        <v>0</v>
      </c>
      <c r="E362" s="164">
        <f t="shared" si="5"/>
        <v>0</v>
      </c>
    </row>
    <row r="363" spans="1:5" ht="16.5" customHeight="1">
      <c r="A363" s="70">
        <v>21112</v>
      </c>
      <c r="B363" s="152" t="s">
        <v>374</v>
      </c>
      <c r="C363" s="163"/>
      <c r="D363" s="163">
        <v>300</v>
      </c>
      <c r="E363" s="164">
        <f t="shared" si="5"/>
        <v>-100</v>
      </c>
    </row>
    <row r="364" spans="1:5" ht="16.5" customHeight="1">
      <c r="A364" s="70">
        <v>2111201</v>
      </c>
      <c r="B364" s="83" t="s">
        <v>375</v>
      </c>
      <c r="C364" s="163"/>
      <c r="D364" s="163">
        <v>300</v>
      </c>
      <c r="E364" s="164">
        <f t="shared" si="5"/>
        <v>-100</v>
      </c>
    </row>
    <row r="365" spans="1:5" ht="16.5" customHeight="1">
      <c r="A365" s="70">
        <v>21199</v>
      </c>
      <c r="B365" s="152" t="s">
        <v>376</v>
      </c>
      <c r="C365" s="163">
        <v>1878</v>
      </c>
      <c r="D365" s="163">
        <v>1487</v>
      </c>
      <c r="E365" s="164">
        <f t="shared" si="5"/>
        <v>26.29455279085407</v>
      </c>
    </row>
    <row r="366" spans="1:5" ht="16.5" customHeight="1">
      <c r="A366" s="70">
        <v>2119901</v>
      </c>
      <c r="B366" s="83" t="s">
        <v>377</v>
      </c>
      <c r="C366" s="163">
        <v>1878</v>
      </c>
      <c r="D366" s="163">
        <v>1487</v>
      </c>
      <c r="E366" s="164">
        <f t="shared" si="5"/>
        <v>26.29455279085407</v>
      </c>
    </row>
    <row r="367" spans="1:5" ht="16.5" customHeight="1">
      <c r="A367" s="70">
        <v>212</v>
      </c>
      <c r="B367" s="152" t="s">
        <v>378</v>
      </c>
      <c r="C367" s="163">
        <v>33563</v>
      </c>
      <c r="D367" s="163">
        <f>54147-25000</f>
        <v>29147</v>
      </c>
      <c r="E367" s="164">
        <f t="shared" si="5"/>
        <v>15.150787388067386</v>
      </c>
    </row>
    <row r="368" spans="1:5" ht="16.5" customHeight="1">
      <c r="A368" s="70">
        <v>21201</v>
      </c>
      <c r="B368" s="152" t="s">
        <v>379</v>
      </c>
      <c r="C368" s="163">
        <v>12992</v>
      </c>
      <c r="D368" s="163">
        <v>12552</v>
      </c>
      <c r="E368" s="164">
        <f t="shared" si="5"/>
        <v>3.505417463352444</v>
      </c>
    </row>
    <row r="369" spans="1:5" ht="16.5" customHeight="1">
      <c r="A369" s="70">
        <v>2120101</v>
      </c>
      <c r="B369" s="83" t="s">
        <v>65</v>
      </c>
      <c r="C369" s="163">
        <v>10510</v>
      </c>
      <c r="D369" s="163">
        <v>10307</v>
      </c>
      <c r="E369" s="164">
        <f t="shared" si="5"/>
        <v>1.969535267294063</v>
      </c>
    </row>
    <row r="370" spans="1:5" ht="16.5" customHeight="1">
      <c r="A370" s="70">
        <v>2120104</v>
      </c>
      <c r="B370" s="83" t="s">
        <v>380</v>
      </c>
      <c r="C370" s="163">
        <v>590</v>
      </c>
      <c r="D370" s="163">
        <v>328</v>
      </c>
      <c r="E370" s="164">
        <f t="shared" si="5"/>
        <v>79.8780487804878</v>
      </c>
    </row>
    <row r="371" spans="1:5" ht="16.5" customHeight="1">
      <c r="A371" s="70">
        <v>2120199</v>
      </c>
      <c r="B371" s="83" t="s">
        <v>381</v>
      </c>
      <c r="C371" s="163">
        <v>1892</v>
      </c>
      <c r="D371" s="163">
        <v>1917</v>
      </c>
      <c r="E371" s="164">
        <f t="shared" si="5"/>
        <v>-1.304121022430877</v>
      </c>
    </row>
    <row r="372" spans="1:5" ht="16.5" customHeight="1">
      <c r="A372" s="70">
        <v>21202</v>
      </c>
      <c r="B372" s="152" t="s">
        <v>382</v>
      </c>
      <c r="C372" s="163">
        <v>20</v>
      </c>
      <c r="D372" s="163">
        <v>1103</v>
      </c>
      <c r="E372" s="164">
        <f t="shared" si="5"/>
        <v>-98.18676337262012</v>
      </c>
    </row>
    <row r="373" spans="1:5" ht="16.5" customHeight="1">
      <c r="A373" s="70">
        <v>2120201</v>
      </c>
      <c r="B373" s="83" t="s">
        <v>383</v>
      </c>
      <c r="C373" s="163">
        <v>20</v>
      </c>
      <c r="D373" s="163">
        <v>1103</v>
      </c>
      <c r="E373" s="164">
        <f t="shared" si="5"/>
        <v>-98.18676337262012</v>
      </c>
    </row>
    <row r="374" spans="1:5" ht="16.5" customHeight="1">
      <c r="A374" s="70">
        <v>21203</v>
      </c>
      <c r="B374" s="152" t="s">
        <v>384</v>
      </c>
      <c r="C374" s="163">
        <v>993</v>
      </c>
      <c r="D374" s="163">
        <f>25805-25000</f>
        <v>805</v>
      </c>
      <c r="E374" s="164">
        <f t="shared" si="5"/>
        <v>23.35403726708074</v>
      </c>
    </row>
    <row r="375" spans="1:5" ht="16.5" customHeight="1">
      <c r="A375" s="70">
        <v>2120303</v>
      </c>
      <c r="B375" s="83" t="s">
        <v>385</v>
      </c>
      <c r="C375" s="163"/>
      <c r="D375" s="163">
        <f>15028-15000</f>
        <v>28</v>
      </c>
      <c r="E375" s="164">
        <f t="shared" si="5"/>
        <v>-100</v>
      </c>
    </row>
    <row r="376" spans="1:5" ht="16.5" customHeight="1">
      <c r="A376" s="70">
        <v>2120399</v>
      </c>
      <c r="B376" s="83" t="s">
        <v>386</v>
      </c>
      <c r="C376" s="163">
        <v>993</v>
      </c>
      <c r="D376" s="163">
        <f>10777-10000</f>
        <v>777</v>
      </c>
      <c r="E376" s="164">
        <f t="shared" si="5"/>
        <v>27.799227799227808</v>
      </c>
    </row>
    <row r="377" spans="1:5" ht="16.5" customHeight="1">
      <c r="A377" s="70">
        <v>21205</v>
      </c>
      <c r="B377" s="152" t="s">
        <v>387</v>
      </c>
      <c r="C377" s="163">
        <v>6691</v>
      </c>
      <c r="D377" s="163">
        <v>1681</v>
      </c>
      <c r="E377" s="164">
        <f t="shared" si="5"/>
        <v>298.03688280785246</v>
      </c>
    </row>
    <row r="378" spans="1:5" ht="16.5" customHeight="1">
      <c r="A378" s="70">
        <v>2120501</v>
      </c>
      <c r="B378" s="83" t="s">
        <v>388</v>
      </c>
      <c r="C378" s="163">
        <v>6691</v>
      </c>
      <c r="D378" s="163">
        <v>1681</v>
      </c>
      <c r="E378" s="164">
        <f t="shared" si="5"/>
        <v>298.03688280785246</v>
      </c>
    </row>
    <row r="379" spans="1:5" ht="16.5" customHeight="1">
      <c r="A379" s="70">
        <v>21299</v>
      </c>
      <c r="B379" s="152" t="s">
        <v>389</v>
      </c>
      <c r="C379" s="163">
        <v>12867</v>
      </c>
      <c r="D379" s="163">
        <v>13006</v>
      </c>
      <c r="E379" s="164">
        <f t="shared" si="5"/>
        <v>-1.0687375057665633</v>
      </c>
    </row>
    <row r="380" spans="1:5" ht="16.5" customHeight="1">
      <c r="A380" s="70">
        <v>2129999</v>
      </c>
      <c r="B380" s="83" t="s">
        <v>390</v>
      </c>
      <c r="C380" s="163">
        <v>12867</v>
      </c>
      <c r="D380" s="163">
        <v>13006</v>
      </c>
      <c r="E380" s="164">
        <f t="shared" si="5"/>
        <v>-1.0687375057665633</v>
      </c>
    </row>
    <row r="381" spans="1:5" ht="16.5" customHeight="1">
      <c r="A381" s="70">
        <v>213</v>
      </c>
      <c r="B381" s="152" t="s">
        <v>391</v>
      </c>
      <c r="C381" s="163">
        <v>73672</v>
      </c>
      <c r="D381" s="163">
        <v>91173</v>
      </c>
      <c r="E381" s="164">
        <f t="shared" si="5"/>
        <v>-19.19537582398297</v>
      </c>
    </row>
    <row r="382" spans="1:5" ht="16.5" customHeight="1">
      <c r="A382" s="70">
        <v>21301</v>
      </c>
      <c r="B382" s="152" t="s">
        <v>392</v>
      </c>
      <c r="C382" s="163">
        <v>19855</v>
      </c>
      <c r="D382" s="163">
        <v>21485</v>
      </c>
      <c r="E382" s="164">
        <f t="shared" si="5"/>
        <v>-7.586688387246923</v>
      </c>
    </row>
    <row r="383" spans="1:5" ht="16.5" customHeight="1">
      <c r="A383" s="70">
        <v>2130101</v>
      </c>
      <c r="B383" s="83" t="s">
        <v>65</v>
      </c>
      <c r="C383" s="163">
        <v>2461</v>
      </c>
      <c r="D383" s="163">
        <v>2951</v>
      </c>
      <c r="E383" s="164">
        <f t="shared" si="5"/>
        <v>-16.604540833615715</v>
      </c>
    </row>
    <row r="384" spans="1:5" ht="16.5" customHeight="1">
      <c r="A384" s="70">
        <v>2130104</v>
      </c>
      <c r="B384" s="83" t="s">
        <v>77</v>
      </c>
      <c r="C384" s="163">
        <v>8774</v>
      </c>
      <c r="D384" s="163">
        <v>10326</v>
      </c>
      <c r="E384" s="164">
        <f t="shared" si="5"/>
        <v>-15.030021305442574</v>
      </c>
    </row>
    <row r="385" spans="1:5" ht="16.5" customHeight="1">
      <c r="A385" s="70">
        <v>2130106</v>
      </c>
      <c r="B385" s="83" t="s">
        <v>393</v>
      </c>
      <c r="C385" s="163">
        <v>50</v>
      </c>
      <c r="D385" s="163">
        <v>376</v>
      </c>
      <c r="E385" s="164">
        <f t="shared" si="5"/>
        <v>-86.70212765957447</v>
      </c>
    </row>
    <row r="386" spans="1:5" ht="16.5" customHeight="1">
      <c r="A386" s="70">
        <v>2130108</v>
      </c>
      <c r="B386" s="83" t="s">
        <v>394</v>
      </c>
      <c r="C386" s="163">
        <v>414</v>
      </c>
      <c r="D386" s="163">
        <v>134</v>
      </c>
      <c r="E386" s="164">
        <f t="shared" si="5"/>
        <v>208.95522388059698</v>
      </c>
    </row>
    <row r="387" spans="1:5" ht="16.5" customHeight="1">
      <c r="A387" s="70">
        <v>2130109</v>
      </c>
      <c r="B387" s="83" t="s">
        <v>395</v>
      </c>
      <c r="C387" s="163">
        <v>70</v>
      </c>
      <c r="D387" s="163">
        <v>62</v>
      </c>
      <c r="E387" s="164">
        <f t="shared" si="5"/>
        <v>12.90322580645163</v>
      </c>
    </row>
    <row r="388" spans="1:5" ht="16.5" customHeight="1">
      <c r="A388" s="70">
        <v>2130119</v>
      </c>
      <c r="B388" s="70" t="s">
        <v>397</v>
      </c>
      <c r="C388" s="163"/>
      <c r="D388" s="163">
        <v>50</v>
      </c>
      <c r="E388" s="164">
        <f t="shared" si="5"/>
        <v>-100</v>
      </c>
    </row>
    <row r="389" spans="1:5" ht="16.5" customHeight="1">
      <c r="A389" s="70">
        <v>2130120</v>
      </c>
      <c r="B389" s="83" t="s">
        <v>398</v>
      </c>
      <c r="C389" s="163">
        <v>50</v>
      </c>
      <c r="D389" s="163">
        <v>6</v>
      </c>
      <c r="E389" s="164">
        <f aca="true" t="shared" si="6" ref="E389:E452">_xlfn.IFERROR(C389/D389*100-100,0)</f>
        <v>733.3333333333334</v>
      </c>
    </row>
    <row r="390" spans="1:5" ht="16.5" customHeight="1">
      <c r="A390" s="70">
        <v>2130122</v>
      </c>
      <c r="B390" s="83" t="s">
        <v>399</v>
      </c>
      <c r="C390" s="163">
        <v>620</v>
      </c>
      <c r="D390" s="163">
        <v>431</v>
      </c>
      <c r="E390" s="164">
        <f t="shared" si="6"/>
        <v>43.85150812064967</v>
      </c>
    </row>
    <row r="391" spans="1:5" ht="16.5" customHeight="1">
      <c r="A391" s="70">
        <v>2130124</v>
      </c>
      <c r="B391" s="83" t="s">
        <v>400</v>
      </c>
      <c r="C391" s="163"/>
      <c r="D391" s="163">
        <v>354</v>
      </c>
      <c r="E391" s="164">
        <f t="shared" si="6"/>
        <v>-100</v>
      </c>
    </row>
    <row r="392" spans="1:5" ht="16.5" customHeight="1">
      <c r="A392" s="70">
        <v>2130125</v>
      </c>
      <c r="B392" s="83" t="s">
        <v>401</v>
      </c>
      <c r="C392" s="163">
        <v>100</v>
      </c>
      <c r="D392" s="163">
        <v>34</v>
      </c>
      <c r="E392" s="164">
        <f t="shared" si="6"/>
        <v>194.11764705882354</v>
      </c>
    </row>
    <row r="393" spans="1:5" ht="16.5" customHeight="1">
      <c r="A393" s="70">
        <v>2130126</v>
      </c>
      <c r="B393" s="83" t="s">
        <v>402</v>
      </c>
      <c r="C393" s="163">
        <v>234</v>
      </c>
      <c r="D393" s="163">
        <v>215</v>
      </c>
      <c r="E393" s="164">
        <f t="shared" si="6"/>
        <v>8.83720930232559</v>
      </c>
    </row>
    <row r="394" spans="1:5" ht="16.5" customHeight="1">
      <c r="A394" s="70">
        <v>2130135</v>
      </c>
      <c r="B394" s="83" t="s">
        <v>403</v>
      </c>
      <c r="C394" s="163">
        <v>343</v>
      </c>
      <c r="D394" s="163">
        <v>932</v>
      </c>
      <c r="E394" s="164">
        <f t="shared" si="6"/>
        <v>-63.197424892703864</v>
      </c>
    </row>
    <row r="395" spans="1:5" ht="16.5" customHeight="1">
      <c r="A395" s="70">
        <v>2130148</v>
      </c>
      <c r="B395" s="83" t="s">
        <v>815</v>
      </c>
      <c r="C395" s="163"/>
      <c r="D395" s="163">
        <v>287</v>
      </c>
      <c r="E395" s="164">
        <f t="shared" si="6"/>
        <v>-100</v>
      </c>
    </row>
    <row r="396" spans="1:5" ht="16.5" customHeight="1">
      <c r="A396" s="70">
        <v>2130152</v>
      </c>
      <c r="B396" s="83" t="s">
        <v>404</v>
      </c>
      <c r="C396" s="163">
        <v>66</v>
      </c>
      <c r="D396" s="163">
        <v>119</v>
      </c>
      <c r="E396" s="164">
        <f t="shared" si="6"/>
        <v>-44.53781512605042</v>
      </c>
    </row>
    <row r="397" spans="1:5" ht="16.5" customHeight="1">
      <c r="A397" s="70">
        <v>2130199</v>
      </c>
      <c r="B397" s="83" t="s">
        <v>405</v>
      </c>
      <c r="C397" s="163">
        <v>6673</v>
      </c>
      <c r="D397" s="163">
        <v>5208</v>
      </c>
      <c r="E397" s="164">
        <f t="shared" si="6"/>
        <v>28.129800307219654</v>
      </c>
    </row>
    <row r="398" spans="1:5" ht="16.5" customHeight="1">
      <c r="A398" s="70">
        <v>21302</v>
      </c>
      <c r="B398" s="152" t="s">
        <v>406</v>
      </c>
      <c r="C398" s="163">
        <v>15041</v>
      </c>
      <c r="D398" s="163">
        <v>19064</v>
      </c>
      <c r="E398" s="164">
        <f t="shared" si="6"/>
        <v>-21.10260176248427</v>
      </c>
    </row>
    <row r="399" spans="1:5" ht="16.5" customHeight="1">
      <c r="A399" s="70">
        <v>2130201</v>
      </c>
      <c r="B399" s="83" t="s">
        <v>65</v>
      </c>
      <c r="C399" s="163">
        <v>2959</v>
      </c>
      <c r="D399" s="163">
        <v>3090</v>
      </c>
      <c r="E399" s="164">
        <f t="shared" si="6"/>
        <v>-4.239482200647245</v>
      </c>
    </row>
    <row r="400" spans="1:5" ht="16.5" customHeight="1">
      <c r="A400" s="70">
        <v>2130204</v>
      </c>
      <c r="B400" s="83" t="s">
        <v>407</v>
      </c>
      <c r="C400" s="163">
        <v>2838</v>
      </c>
      <c r="D400" s="163">
        <v>3105</v>
      </c>
      <c r="E400" s="164">
        <f t="shared" si="6"/>
        <v>-8.59903381642512</v>
      </c>
    </row>
    <row r="401" spans="1:5" ht="16.5" customHeight="1">
      <c r="A401" s="70">
        <v>2130205</v>
      </c>
      <c r="B401" s="70" t="s">
        <v>408</v>
      </c>
      <c r="C401" s="163">
        <v>80</v>
      </c>
      <c r="D401" s="163">
        <v>494</v>
      </c>
      <c r="E401" s="164">
        <f t="shared" si="6"/>
        <v>-83.80566801619433</v>
      </c>
    </row>
    <row r="402" spans="1:5" ht="16.5" customHeight="1">
      <c r="A402" s="70">
        <v>2130209</v>
      </c>
      <c r="B402" s="70" t="s">
        <v>410</v>
      </c>
      <c r="C402" s="163">
        <v>5200</v>
      </c>
      <c r="D402" s="163">
        <v>8569</v>
      </c>
      <c r="E402" s="164">
        <f t="shared" si="6"/>
        <v>-39.31613957287898</v>
      </c>
    </row>
    <row r="403" spans="1:5" ht="16.5" customHeight="1">
      <c r="A403" s="70">
        <v>2130213</v>
      </c>
      <c r="B403" s="83" t="s">
        <v>411</v>
      </c>
      <c r="C403" s="163"/>
      <c r="D403" s="163">
        <v>14</v>
      </c>
      <c r="E403" s="164">
        <f t="shared" si="6"/>
        <v>-100</v>
      </c>
    </row>
    <row r="404" spans="1:5" ht="16.5" customHeight="1">
      <c r="A404" s="70">
        <v>2130234</v>
      </c>
      <c r="B404" s="83" t="s">
        <v>413</v>
      </c>
      <c r="C404" s="163">
        <v>1283</v>
      </c>
      <c r="D404" s="163">
        <v>1034</v>
      </c>
      <c r="E404" s="164">
        <f t="shared" si="6"/>
        <v>24.08123791102514</v>
      </c>
    </row>
    <row r="405" spans="1:5" ht="16.5" customHeight="1">
      <c r="A405" s="70">
        <v>2130299</v>
      </c>
      <c r="B405" s="83" t="s">
        <v>414</v>
      </c>
      <c r="C405" s="163">
        <v>2681</v>
      </c>
      <c r="D405" s="163">
        <v>2758</v>
      </c>
      <c r="E405" s="164">
        <f t="shared" si="6"/>
        <v>-2.791878172588838</v>
      </c>
    </row>
    <row r="406" spans="1:5" ht="16.5" customHeight="1">
      <c r="A406" s="70">
        <v>21303</v>
      </c>
      <c r="B406" s="152" t="s">
        <v>415</v>
      </c>
      <c r="C406" s="163">
        <v>8425</v>
      </c>
      <c r="D406" s="163">
        <v>27474</v>
      </c>
      <c r="E406" s="164">
        <f t="shared" si="6"/>
        <v>-69.33464366309965</v>
      </c>
    </row>
    <row r="407" spans="1:5" ht="16.5" customHeight="1">
      <c r="A407" s="70">
        <v>2130301</v>
      </c>
      <c r="B407" s="83" t="s">
        <v>65</v>
      </c>
      <c r="C407" s="163">
        <v>3121</v>
      </c>
      <c r="D407" s="163">
        <v>3480</v>
      </c>
      <c r="E407" s="164">
        <f t="shared" si="6"/>
        <v>-10.316091954022994</v>
      </c>
    </row>
    <row r="408" spans="1:5" ht="16.5" customHeight="1">
      <c r="A408" s="70">
        <v>2130304</v>
      </c>
      <c r="B408" s="83" t="s">
        <v>416</v>
      </c>
      <c r="C408" s="163"/>
      <c r="D408" s="163">
        <v>15</v>
      </c>
      <c r="E408" s="164">
        <f t="shared" si="6"/>
        <v>-100</v>
      </c>
    </row>
    <row r="409" spans="1:5" ht="16.5" customHeight="1">
      <c r="A409" s="70">
        <v>2130305</v>
      </c>
      <c r="B409" s="83" t="s">
        <v>417</v>
      </c>
      <c r="C409" s="163"/>
      <c r="D409" s="163">
        <v>11130</v>
      </c>
      <c r="E409" s="164">
        <f t="shared" si="6"/>
        <v>-100</v>
      </c>
    </row>
    <row r="410" spans="1:5" ht="16.5" customHeight="1">
      <c r="A410" s="70">
        <v>2130306</v>
      </c>
      <c r="B410" s="83" t="s">
        <v>418</v>
      </c>
      <c r="C410" s="163">
        <v>100</v>
      </c>
      <c r="D410" s="163">
        <v>141</v>
      </c>
      <c r="E410" s="164">
        <f t="shared" si="6"/>
        <v>-29.078014184397162</v>
      </c>
    </row>
    <row r="411" spans="1:5" ht="16.5" customHeight="1">
      <c r="A411" s="70">
        <v>2130308</v>
      </c>
      <c r="B411" s="83" t="s">
        <v>419</v>
      </c>
      <c r="C411" s="163">
        <v>100</v>
      </c>
      <c r="D411" s="163">
        <v>200</v>
      </c>
      <c r="E411" s="164">
        <f t="shared" si="6"/>
        <v>-50</v>
      </c>
    </row>
    <row r="412" spans="1:5" ht="16.5" customHeight="1">
      <c r="A412" s="70">
        <v>2130313</v>
      </c>
      <c r="B412" s="83" t="s">
        <v>420</v>
      </c>
      <c r="C412" s="163"/>
      <c r="D412" s="163">
        <v>54</v>
      </c>
      <c r="E412" s="164">
        <f t="shared" si="6"/>
        <v>-100</v>
      </c>
    </row>
    <row r="413" spans="1:5" ht="16.5" customHeight="1">
      <c r="A413" s="70">
        <v>2130314</v>
      </c>
      <c r="B413" s="83" t="s">
        <v>421</v>
      </c>
      <c r="C413" s="163">
        <v>220</v>
      </c>
      <c r="D413" s="163">
        <v>452</v>
      </c>
      <c r="E413" s="164">
        <f t="shared" si="6"/>
        <v>-51.32743362831859</v>
      </c>
    </row>
    <row r="414" spans="1:5" ht="16.5" customHeight="1">
      <c r="A414" s="70">
        <v>2130316</v>
      </c>
      <c r="B414" s="83" t="s">
        <v>422</v>
      </c>
      <c r="C414" s="163">
        <v>200</v>
      </c>
      <c r="D414" s="163">
        <v>1041</v>
      </c>
      <c r="E414" s="164">
        <f t="shared" si="6"/>
        <v>-80.78770413064362</v>
      </c>
    </row>
    <row r="415" spans="1:5" ht="16.5" customHeight="1">
      <c r="A415" s="70">
        <v>2130319</v>
      </c>
      <c r="B415" s="83" t="s">
        <v>423</v>
      </c>
      <c r="C415" s="163">
        <v>472</v>
      </c>
      <c r="D415" s="163">
        <v>703</v>
      </c>
      <c r="E415" s="164">
        <f t="shared" si="6"/>
        <v>-32.859174964438125</v>
      </c>
    </row>
    <row r="416" spans="1:5" ht="16.5" customHeight="1">
      <c r="A416" s="70">
        <v>2130321</v>
      </c>
      <c r="B416" s="83" t="s">
        <v>424</v>
      </c>
      <c r="C416" s="163"/>
      <c r="D416" s="163">
        <v>36</v>
      </c>
      <c r="E416" s="164">
        <f t="shared" si="6"/>
        <v>-100</v>
      </c>
    </row>
    <row r="417" spans="1:5" ht="16.5" customHeight="1">
      <c r="A417" s="70">
        <v>2130335</v>
      </c>
      <c r="B417" s="83" t="s">
        <v>425</v>
      </c>
      <c r="C417" s="163">
        <v>50</v>
      </c>
      <c r="D417" s="163">
        <v>635</v>
      </c>
      <c r="E417" s="164">
        <f t="shared" si="6"/>
        <v>-92.1259842519685</v>
      </c>
    </row>
    <row r="418" spans="1:5" ht="16.5" customHeight="1">
      <c r="A418" s="70">
        <v>2130399</v>
      </c>
      <c r="B418" s="83" t="s">
        <v>426</v>
      </c>
      <c r="C418" s="163">
        <v>4162</v>
      </c>
      <c r="D418" s="163">
        <v>9587</v>
      </c>
      <c r="E418" s="164">
        <f t="shared" si="6"/>
        <v>-56.58704495671221</v>
      </c>
    </row>
    <row r="419" spans="1:5" ht="16.5" customHeight="1">
      <c r="A419" s="70">
        <v>21305</v>
      </c>
      <c r="B419" s="152" t="s">
        <v>427</v>
      </c>
      <c r="C419" s="163">
        <v>1227</v>
      </c>
      <c r="D419" s="163">
        <v>3749</v>
      </c>
      <c r="E419" s="164">
        <f t="shared" si="6"/>
        <v>-67.27127233929048</v>
      </c>
    </row>
    <row r="420" spans="1:5" ht="16.5" customHeight="1">
      <c r="A420" s="70">
        <v>2130504</v>
      </c>
      <c r="B420" s="83" t="s">
        <v>428</v>
      </c>
      <c r="C420" s="163">
        <v>428</v>
      </c>
      <c r="D420" s="163">
        <v>106</v>
      </c>
      <c r="E420" s="164">
        <f t="shared" si="6"/>
        <v>303.7735849056604</v>
      </c>
    </row>
    <row r="421" spans="1:5" ht="16.5" customHeight="1">
      <c r="A421" s="70">
        <v>2130505</v>
      </c>
      <c r="B421" s="70" t="s">
        <v>429</v>
      </c>
      <c r="C421" s="163"/>
      <c r="D421" s="163">
        <v>2196</v>
      </c>
      <c r="E421" s="164">
        <f t="shared" si="6"/>
        <v>-100</v>
      </c>
    </row>
    <row r="422" spans="1:5" ht="16.5" customHeight="1">
      <c r="A422" s="70">
        <v>2130506</v>
      </c>
      <c r="B422" s="70" t="s">
        <v>430</v>
      </c>
      <c r="C422" s="163">
        <v>649</v>
      </c>
      <c r="D422" s="163">
        <v>133</v>
      </c>
      <c r="E422" s="164">
        <f t="shared" si="6"/>
        <v>387.96992481203006</v>
      </c>
    </row>
    <row r="423" spans="1:5" ht="16.5" customHeight="1">
      <c r="A423" s="70">
        <v>2130599</v>
      </c>
      <c r="B423" s="83" t="s">
        <v>432</v>
      </c>
      <c r="C423" s="163">
        <v>150</v>
      </c>
      <c r="D423" s="163">
        <v>1314</v>
      </c>
      <c r="E423" s="164">
        <f t="shared" si="6"/>
        <v>-88.58447488584474</v>
      </c>
    </row>
    <row r="424" spans="1:5" ht="16.5" customHeight="1">
      <c r="A424" s="70">
        <v>21306</v>
      </c>
      <c r="B424" s="152" t="s">
        <v>433</v>
      </c>
      <c r="C424" s="163"/>
      <c r="D424" s="163">
        <v>195</v>
      </c>
      <c r="E424" s="164">
        <f t="shared" si="6"/>
        <v>-100</v>
      </c>
    </row>
    <row r="425" spans="1:5" ht="16.5" customHeight="1">
      <c r="A425" s="70">
        <v>2130699</v>
      </c>
      <c r="B425" s="83" t="s">
        <v>435</v>
      </c>
      <c r="C425" s="163"/>
      <c r="D425" s="163">
        <v>195</v>
      </c>
      <c r="E425" s="164">
        <f t="shared" si="6"/>
        <v>-100</v>
      </c>
    </row>
    <row r="426" spans="1:5" ht="16.5" customHeight="1">
      <c r="A426" s="70">
        <v>21307</v>
      </c>
      <c r="B426" s="152" t="s">
        <v>436</v>
      </c>
      <c r="C426" s="163">
        <v>15570</v>
      </c>
      <c r="D426" s="163">
        <v>17343</v>
      </c>
      <c r="E426" s="164">
        <f t="shared" si="6"/>
        <v>-10.22314478463933</v>
      </c>
    </row>
    <row r="427" spans="1:5" ht="16.5" customHeight="1">
      <c r="A427" s="70">
        <v>2130701</v>
      </c>
      <c r="B427" s="83" t="s">
        <v>437</v>
      </c>
      <c r="C427" s="163">
        <v>3545</v>
      </c>
      <c r="D427" s="163">
        <v>7314</v>
      </c>
      <c r="E427" s="164">
        <f t="shared" si="6"/>
        <v>-51.531309816789715</v>
      </c>
    </row>
    <row r="428" spans="1:5" ht="16.5" customHeight="1">
      <c r="A428" s="70">
        <v>2130705</v>
      </c>
      <c r="B428" s="83" t="s">
        <v>438</v>
      </c>
      <c r="C428" s="163">
        <v>10588</v>
      </c>
      <c r="D428" s="163">
        <v>8832</v>
      </c>
      <c r="E428" s="164">
        <f t="shared" si="6"/>
        <v>19.882246376811594</v>
      </c>
    </row>
    <row r="429" spans="1:5" ht="16.5" customHeight="1">
      <c r="A429" s="70">
        <v>2130706</v>
      </c>
      <c r="B429" s="83" t="s">
        <v>439</v>
      </c>
      <c r="C429" s="163">
        <v>110</v>
      </c>
      <c r="D429" s="163">
        <v>107</v>
      </c>
      <c r="E429" s="164">
        <f t="shared" si="6"/>
        <v>2.803738317756995</v>
      </c>
    </row>
    <row r="430" spans="1:5" ht="16.5" customHeight="1">
      <c r="A430" s="70">
        <v>2130707</v>
      </c>
      <c r="B430" s="83" t="s">
        <v>440</v>
      </c>
      <c r="C430" s="163"/>
      <c r="D430" s="163">
        <v>958</v>
      </c>
      <c r="E430" s="164">
        <f t="shared" si="6"/>
        <v>-100</v>
      </c>
    </row>
    <row r="431" spans="1:5" ht="16.5" customHeight="1">
      <c r="A431" s="70">
        <v>2130799</v>
      </c>
      <c r="B431" s="83" t="s">
        <v>441</v>
      </c>
      <c r="C431" s="163">
        <v>1327</v>
      </c>
      <c r="D431" s="163">
        <v>132</v>
      </c>
      <c r="E431" s="164">
        <f t="shared" si="6"/>
        <v>905.3030303030303</v>
      </c>
    </row>
    <row r="432" spans="1:5" ht="16.5" customHeight="1">
      <c r="A432" s="70">
        <v>21308</v>
      </c>
      <c r="B432" s="152" t="s">
        <v>442</v>
      </c>
      <c r="C432" s="163"/>
      <c r="D432" s="163">
        <v>88</v>
      </c>
      <c r="E432" s="164">
        <f t="shared" si="6"/>
        <v>-100</v>
      </c>
    </row>
    <row r="433" spans="1:5" ht="16.5" customHeight="1">
      <c r="A433" s="70">
        <v>2130803</v>
      </c>
      <c r="B433" s="83" t="s">
        <v>443</v>
      </c>
      <c r="C433" s="163"/>
      <c r="D433" s="163">
        <v>88</v>
      </c>
      <c r="E433" s="164">
        <f t="shared" si="6"/>
        <v>-100</v>
      </c>
    </row>
    <row r="434" spans="1:5" ht="16.5" customHeight="1">
      <c r="A434" s="70">
        <v>21399</v>
      </c>
      <c r="B434" s="155" t="s">
        <v>444</v>
      </c>
      <c r="C434" s="163">
        <v>13554</v>
      </c>
      <c r="D434" s="163">
        <v>1775</v>
      </c>
      <c r="E434" s="164">
        <f t="shared" si="6"/>
        <v>663.6056338028169</v>
      </c>
    </row>
    <row r="435" spans="1:5" ht="16.5" customHeight="1">
      <c r="A435" s="70">
        <v>2139999</v>
      </c>
      <c r="B435" s="70" t="s">
        <v>445</v>
      </c>
      <c r="C435" s="163">
        <v>13554</v>
      </c>
      <c r="D435" s="163">
        <v>1775</v>
      </c>
      <c r="E435" s="164">
        <f t="shared" si="6"/>
        <v>663.6056338028169</v>
      </c>
    </row>
    <row r="436" spans="1:5" ht="16.5" customHeight="1">
      <c r="A436" s="70">
        <v>214</v>
      </c>
      <c r="B436" s="152" t="s">
        <v>446</v>
      </c>
      <c r="C436" s="163">
        <v>25359</v>
      </c>
      <c r="D436" s="163">
        <v>22078</v>
      </c>
      <c r="E436" s="164">
        <f t="shared" si="6"/>
        <v>14.860947549596887</v>
      </c>
    </row>
    <row r="437" spans="1:5" ht="16.5" customHeight="1">
      <c r="A437" s="70">
        <v>21401</v>
      </c>
      <c r="B437" s="155" t="s">
        <v>447</v>
      </c>
      <c r="C437" s="163">
        <v>19342</v>
      </c>
      <c r="D437" s="163">
        <v>15764</v>
      </c>
      <c r="E437" s="164">
        <f t="shared" si="6"/>
        <v>22.697284953057604</v>
      </c>
    </row>
    <row r="438" spans="1:5" ht="16.5" customHeight="1">
      <c r="A438" s="70">
        <v>2140101</v>
      </c>
      <c r="B438" s="83" t="s">
        <v>65</v>
      </c>
      <c r="C438" s="163">
        <v>5349</v>
      </c>
      <c r="D438" s="163">
        <v>5628</v>
      </c>
      <c r="E438" s="164">
        <f t="shared" si="6"/>
        <v>-4.957356076759055</v>
      </c>
    </row>
    <row r="439" spans="1:5" ht="16.5" customHeight="1">
      <c r="A439" s="70">
        <v>2140199</v>
      </c>
      <c r="B439" s="83" t="s">
        <v>451</v>
      </c>
      <c r="C439" s="163">
        <v>13993</v>
      </c>
      <c r="D439" s="163">
        <v>10136</v>
      </c>
      <c r="E439" s="164">
        <f t="shared" si="6"/>
        <v>38.05248618784532</v>
      </c>
    </row>
    <row r="440" spans="1:5" ht="16.5" customHeight="1">
      <c r="A440" s="70">
        <v>21404</v>
      </c>
      <c r="B440" s="152" t="s">
        <v>452</v>
      </c>
      <c r="C440" s="163">
        <v>292</v>
      </c>
      <c r="D440" s="163">
        <v>2687</v>
      </c>
      <c r="E440" s="164">
        <f t="shared" si="6"/>
        <v>-89.13286192780052</v>
      </c>
    </row>
    <row r="441" spans="1:5" ht="16.5" customHeight="1">
      <c r="A441" s="70">
        <v>2140401</v>
      </c>
      <c r="B441" s="83" t="s">
        <v>453</v>
      </c>
      <c r="C441" s="163">
        <v>292</v>
      </c>
      <c r="D441" s="163">
        <v>347</v>
      </c>
      <c r="E441" s="164">
        <f t="shared" si="6"/>
        <v>-15.850144092219026</v>
      </c>
    </row>
    <row r="442" spans="1:5" ht="16.5" customHeight="1">
      <c r="A442" s="70">
        <v>2140402</v>
      </c>
      <c r="B442" s="83" t="s">
        <v>454</v>
      </c>
      <c r="C442" s="163"/>
      <c r="D442" s="163">
        <v>2103</v>
      </c>
      <c r="E442" s="164">
        <f t="shared" si="6"/>
        <v>-100</v>
      </c>
    </row>
    <row r="443" spans="1:5" ht="16.5" customHeight="1">
      <c r="A443" s="70">
        <v>2140403</v>
      </c>
      <c r="B443" s="83" t="s">
        <v>455</v>
      </c>
      <c r="C443" s="163"/>
      <c r="D443" s="163">
        <v>237</v>
      </c>
      <c r="E443" s="164">
        <f t="shared" si="6"/>
        <v>-100</v>
      </c>
    </row>
    <row r="444" spans="1:5" ht="16.5" customHeight="1">
      <c r="A444" s="70">
        <v>21406</v>
      </c>
      <c r="B444" s="152" t="s">
        <v>456</v>
      </c>
      <c r="C444" s="163">
        <v>5576</v>
      </c>
      <c r="D444" s="163">
        <v>3627</v>
      </c>
      <c r="E444" s="164">
        <f t="shared" si="6"/>
        <v>53.73586986490213</v>
      </c>
    </row>
    <row r="445" spans="1:5" ht="16.5" customHeight="1">
      <c r="A445" s="70">
        <v>2140601</v>
      </c>
      <c r="B445" s="83" t="s">
        <v>457</v>
      </c>
      <c r="C445" s="163">
        <v>5576</v>
      </c>
      <c r="D445" s="163">
        <v>1226</v>
      </c>
      <c r="E445" s="164">
        <f t="shared" si="6"/>
        <v>354.8123980424143</v>
      </c>
    </row>
    <row r="446" spans="1:5" ht="16.5" customHeight="1">
      <c r="A446" s="70">
        <v>2140699</v>
      </c>
      <c r="B446" s="83" t="s">
        <v>458</v>
      </c>
      <c r="C446" s="163"/>
      <c r="D446" s="163">
        <v>2401</v>
      </c>
      <c r="E446" s="164">
        <f t="shared" si="6"/>
        <v>-100</v>
      </c>
    </row>
    <row r="447" spans="1:5" ht="16.5" customHeight="1">
      <c r="A447" s="70">
        <v>21499</v>
      </c>
      <c r="B447" s="152" t="s">
        <v>459</v>
      </c>
      <c r="C447" s="163">
        <v>148</v>
      </c>
      <c r="D447" s="163">
        <v>0</v>
      </c>
      <c r="E447" s="164">
        <f t="shared" si="6"/>
        <v>0</v>
      </c>
    </row>
    <row r="448" spans="1:5" ht="16.5" customHeight="1">
      <c r="A448" s="70">
        <v>2149999</v>
      </c>
      <c r="B448" s="83" t="s">
        <v>460</v>
      </c>
      <c r="C448" s="163">
        <v>148</v>
      </c>
      <c r="D448" s="163">
        <v>0</v>
      </c>
      <c r="E448" s="164">
        <f t="shared" si="6"/>
        <v>0</v>
      </c>
    </row>
    <row r="449" spans="1:5" ht="16.5" customHeight="1">
      <c r="A449" s="70">
        <v>215</v>
      </c>
      <c r="B449" s="152" t="s">
        <v>461</v>
      </c>
      <c r="C449" s="163">
        <v>8196</v>
      </c>
      <c r="D449" s="163">
        <v>16285</v>
      </c>
      <c r="E449" s="164">
        <f t="shared" si="6"/>
        <v>-49.671476819158734</v>
      </c>
    </row>
    <row r="450" spans="1:5" ht="16.5" customHeight="1">
      <c r="A450" s="70">
        <v>21505</v>
      </c>
      <c r="B450" s="152" t="s">
        <v>462</v>
      </c>
      <c r="C450" s="163"/>
      <c r="D450" s="163">
        <v>1565</v>
      </c>
      <c r="E450" s="164">
        <f t="shared" si="6"/>
        <v>-100</v>
      </c>
    </row>
    <row r="451" spans="1:5" ht="16.5" customHeight="1">
      <c r="A451" s="70">
        <v>2150510</v>
      </c>
      <c r="B451" s="83" t="s">
        <v>463</v>
      </c>
      <c r="C451" s="163"/>
      <c r="D451" s="163">
        <v>1565</v>
      </c>
      <c r="E451" s="164">
        <f t="shared" si="6"/>
        <v>-100</v>
      </c>
    </row>
    <row r="452" spans="1:5" ht="16.5" customHeight="1">
      <c r="A452" s="70">
        <v>21506</v>
      </c>
      <c r="B452" s="152" t="s">
        <v>465</v>
      </c>
      <c r="C452" s="163">
        <v>2882</v>
      </c>
      <c r="D452" s="163">
        <v>2892</v>
      </c>
      <c r="E452" s="164">
        <f t="shared" si="6"/>
        <v>-0.345781466113408</v>
      </c>
    </row>
    <row r="453" spans="1:5" ht="16.5" customHeight="1">
      <c r="A453" s="70">
        <v>2150601</v>
      </c>
      <c r="B453" s="83" t="s">
        <v>65</v>
      </c>
      <c r="C453" s="163">
        <v>678</v>
      </c>
      <c r="D453" s="163">
        <v>664</v>
      </c>
      <c r="E453" s="164">
        <f aca="true" t="shared" si="7" ref="E453:E516">_xlfn.IFERROR(C453/D453*100-100,0)</f>
        <v>2.1084337349397657</v>
      </c>
    </row>
    <row r="454" spans="1:5" ht="16.5" customHeight="1">
      <c r="A454" s="70">
        <v>2150605</v>
      </c>
      <c r="B454" s="83" t="s">
        <v>466</v>
      </c>
      <c r="C454" s="163"/>
      <c r="D454" s="163">
        <v>10</v>
      </c>
      <c r="E454" s="164">
        <f t="shared" si="7"/>
        <v>-100</v>
      </c>
    </row>
    <row r="455" spans="1:5" ht="16.5" customHeight="1">
      <c r="A455" s="70">
        <v>2150606</v>
      </c>
      <c r="B455" s="83" t="s">
        <v>467</v>
      </c>
      <c r="C455" s="163"/>
      <c r="D455" s="163">
        <v>27</v>
      </c>
      <c r="E455" s="164">
        <f t="shared" si="7"/>
        <v>-100</v>
      </c>
    </row>
    <row r="456" spans="1:5" ht="16.5" customHeight="1">
      <c r="A456" s="70">
        <v>2150699</v>
      </c>
      <c r="B456" s="83" t="s">
        <v>468</v>
      </c>
      <c r="C456" s="163">
        <v>2204</v>
      </c>
      <c r="D456" s="163">
        <v>2191</v>
      </c>
      <c r="E456" s="164">
        <f t="shared" si="7"/>
        <v>0.5933363760839825</v>
      </c>
    </row>
    <row r="457" spans="1:5" ht="16.5" customHeight="1">
      <c r="A457" s="70">
        <v>21508</v>
      </c>
      <c r="B457" s="152" t="s">
        <v>470</v>
      </c>
      <c r="C457" s="163">
        <v>5110</v>
      </c>
      <c r="D457" s="163">
        <v>11433</v>
      </c>
      <c r="E457" s="164">
        <f t="shared" si="7"/>
        <v>-55.304819382489285</v>
      </c>
    </row>
    <row r="458" spans="1:5" ht="16.5" customHeight="1">
      <c r="A458" s="70">
        <v>2150805</v>
      </c>
      <c r="B458" s="83" t="s">
        <v>472</v>
      </c>
      <c r="C458" s="163">
        <v>4400</v>
      </c>
      <c r="D458" s="163">
        <v>10514</v>
      </c>
      <c r="E458" s="164">
        <f t="shared" si="7"/>
        <v>-58.15103671295416</v>
      </c>
    </row>
    <row r="459" spans="1:5" ht="16.5" customHeight="1">
      <c r="A459" s="70">
        <v>2150899</v>
      </c>
      <c r="B459" s="70" t="s">
        <v>473</v>
      </c>
      <c r="C459" s="163">
        <v>710</v>
      </c>
      <c r="D459" s="163">
        <v>919</v>
      </c>
      <c r="E459" s="164">
        <f t="shared" si="7"/>
        <v>-22.74211099020674</v>
      </c>
    </row>
    <row r="460" spans="1:5" ht="16.5" customHeight="1">
      <c r="A460" s="70">
        <v>21599</v>
      </c>
      <c r="B460" s="152" t="s">
        <v>474</v>
      </c>
      <c r="C460" s="163">
        <v>203</v>
      </c>
      <c r="D460" s="163">
        <v>395</v>
      </c>
      <c r="E460" s="164">
        <f t="shared" si="7"/>
        <v>-48.607594936708864</v>
      </c>
    </row>
    <row r="461" spans="1:5" ht="16.5" customHeight="1">
      <c r="A461" s="70">
        <v>2159904</v>
      </c>
      <c r="B461" s="83" t="s">
        <v>475</v>
      </c>
      <c r="C461" s="163"/>
      <c r="D461" s="163">
        <v>92</v>
      </c>
      <c r="E461" s="164">
        <f t="shared" si="7"/>
        <v>-100</v>
      </c>
    </row>
    <row r="462" spans="1:5" ht="16.5" customHeight="1">
      <c r="A462" s="70">
        <v>2159999</v>
      </c>
      <c r="B462" s="83" t="s">
        <v>476</v>
      </c>
      <c r="C462" s="163">
        <v>203</v>
      </c>
      <c r="D462" s="163">
        <v>303</v>
      </c>
      <c r="E462" s="164">
        <f t="shared" si="7"/>
        <v>-33.003300330033</v>
      </c>
    </row>
    <row r="463" spans="1:5" ht="16.5" customHeight="1">
      <c r="A463" s="70">
        <v>216</v>
      </c>
      <c r="B463" s="152" t="s">
        <v>477</v>
      </c>
      <c r="C463" s="163">
        <v>6703</v>
      </c>
      <c r="D463" s="163">
        <v>5879</v>
      </c>
      <c r="E463" s="164">
        <f t="shared" si="7"/>
        <v>14.015989113794873</v>
      </c>
    </row>
    <row r="464" spans="1:5" ht="16.5" customHeight="1">
      <c r="A464" s="70">
        <v>21602</v>
      </c>
      <c r="B464" s="152" t="s">
        <v>478</v>
      </c>
      <c r="C464" s="163">
        <v>2923</v>
      </c>
      <c r="D464" s="163">
        <v>2858</v>
      </c>
      <c r="E464" s="164">
        <f t="shared" si="7"/>
        <v>2.274317704688599</v>
      </c>
    </row>
    <row r="465" spans="1:5" ht="16.5" customHeight="1">
      <c r="A465" s="70">
        <v>2160201</v>
      </c>
      <c r="B465" s="83" t="s">
        <v>65</v>
      </c>
      <c r="C465" s="163">
        <v>273</v>
      </c>
      <c r="D465" s="163">
        <v>310</v>
      </c>
      <c r="E465" s="164">
        <f t="shared" si="7"/>
        <v>-11.935483870967744</v>
      </c>
    </row>
    <row r="466" spans="1:5" ht="16.5" customHeight="1">
      <c r="A466" s="70">
        <v>2160299</v>
      </c>
      <c r="B466" s="83" t="s">
        <v>479</v>
      </c>
      <c r="C466" s="163">
        <v>2650</v>
      </c>
      <c r="D466" s="163">
        <v>2548</v>
      </c>
      <c r="E466" s="164">
        <f t="shared" si="7"/>
        <v>4.003139717425427</v>
      </c>
    </row>
    <row r="467" spans="1:5" ht="16.5" customHeight="1">
      <c r="A467" s="70">
        <v>21605</v>
      </c>
      <c r="B467" s="152" t="s">
        <v>480</v>
      </c>
      <c r="C467" s="163">
        <v>3747</v>
      </c>
      <c r="D467" s="163">
        <v>2833</v>
      </c>
      <c r="E467" s="164">
        <f t="shared" si="7"/>
        <v>32.26261913166255</v>
      </c>
    </row>
    <row r="468" spans="1:5" ht="16.5" customHeight="1">
      <c r="A468" s="70">
        <v>2160501</v>
      </c>
      <c r="B468" s="83" t="s">
        <v>65</v>
      </c>
      <c r="C468" s="163">
        <v>1477</v>
      </c>
      <c r="D468" s="163">
        <v>1596</v>
      </c>
      <c r="E468" s="164">
        <f t="shared" si="7"/>
        <v>-7.456140350877192</v>
      </c>
    </row>
    <row r="469" spans="1:5" ht="16.5" customHeight="1">
      <c r="A469" s="70">
        <v>2160505</v>
      </c>
      <c r="B469" s="83" t="s">
        <v>481</v>
      </c>
      <c r="C469" s="163">
        <v>160</v>
      </c>
      <c r="D469" s="163">
        <v>158</v>
      </c>
      <c r="E469" s="164">
        <f t="shared" si="7"/>
        <v>1.2658227848101262</v>
      </c>
    </row>
    <row r="470" spans="1:5" ht="16.5" customHeight="1">
      <c r="A470" s="70">
        <v>2160599</v>
      </c>
      <c r="B470" s="83" t="s">
        <v>482</v>
      </c>
      <c r="C470" s="163">
        <v>2110</v>
      </c>
      <c r="D470" s="163">
        <v>1079</v>
      </c>
      <c r="E470" s="164">
        <f t="shared" si="7"/>
        <v>95.55143651529195</v>
      </c>
    </row>
    <row r="471" spans="1:5" ht="16.5" customHeight="1">
      <c r="A471" s="70">
        <v>21606</v>
      </c>
      <c r="B471" s="152" t="s">
        <v>483</v>
      </c>
      <c r="C471" s="163">
        <v>33</v>
      </c>
      <c r="D471" s="163">
        <v>188</v>
      </c>
      <c r="E471" s="164">
        <f t="shared" si="7"/>
        <v>-82.4468085106383</v>
      </c>
    </row>
    <row r="472" spans="1:5" ht="16.5" customHeight="1">
      <c r="A472" s="70">
        <v>2160699</v>
      </c>
      <c r="B472" s="83" t="s">
        <v>484</v>
      </c>
      <c r="C472" s="163">
        <v>33</v>
      </c>
      <c r="D472" s="163">
        <v>188</v>
      </c>
      <c r="E472" s="164">
        <f t="shared" si="7"/>
        <v>-82.4468085106383</v>
      </c>
    </row>
    <row r="473" spans="1:5" ht="16.5" customHeight="1">
      <c r="A473" s="70">
        <v>217</v>
      </c>
      <c r="B473" s="152" t="s">
        <v>816</v>
      </c>
      <c r="C473" s="163">
        <v>334</v>
      </c>
      <c r="D473" s="163">
        <v>0</v>
      </c>
      <c r="E473" s="164">
        <f t="shared" si="7"/>
        <v>0</v>
      </c>
    </row>
    <row r="474" spans="1:5" ht="16.5" customHeight="1">
      <c r="A474" s="70">
        <v>21703</v>
      </c>
      <c r="B474" s="152" t="s">
        <v>817</v>
      </c>
      <c r="C474" s="163">
        <v>274</v>
      </c>
      <c r="D474" s="163"/>
      <c r="E474" s="164">
        <f t="shared" si="7"/>
        <v>0</v>
      </c>
    </row>
    <row r="475" spans="1:5" ht="16.5" customHeight="1">
      <c r="A475" s="70">
        <v>2170302</v>
      </c>
      <c r="B475" s="83" t="s">
        <v>818</v>
      </c>
      <c r="C475" s="163">
        <v>274</v>
      </c>
      <c r="D475" s="163"/>
      <c r="E475" s="164">
        <f t="shared" si="7"/>
        <v>0</v>
      </c>
    </row>
    <row r="476" spans="1:5" ht="16.5" customHeight="1">
      <c r="A476" s="70">
        <v>21799</v>
      </c>
      <c r="B476" s="152" t="s">
        <v>819</v>
      </c>
      <c r="C476" s="163">
        <v>60</v>
      </c>
      <c r="D476" s="163">
        <v>0</v>
      </c>
      <c r="E476" s="164">
        <f t="shared" si="7"/>
        <v>0</v>
      </c>
    </row>
    <row r="477" spans="1:5" ht="16.5" customHeight="1">
      <c r="A477" s="70">
        <v>2179901</v>
      </c>
      <c r="B477" s="83" t="s">
        <v>820</v>
      </c>
      <c r="C477" s="163">
        <v>60</v>
      </c>
      <c r="D477" s="163">
        <v>0</v>
      </c>
      <c r="E477" s="164">
        <f t="shared" si="7"/>
        <v>0</v>
      </c>
    </row>
    <row r="478" spans="1:5" ht="16.5" customHeight="1">
      <c r="A478" s="70">
        <v>220</v>
      </c>
      <c r="B478" s="152" t="s">
        <v>485</v>
      </c>
      <c r="C478" s="163">
        <v>16049</v>
      </c>
      <c r="D478" s="163">
        <v>12509</v>
      </c>
      <c r="E478" s="164">
        <f t="shared" si="7"/>
        <v>28.299624270525214</v>
      </c>
    </row>
    <row r="479" spans="1:5" ht="16.5" customHeight="1">
      <c r="A479" s="70">
        <v>22001</v>
      </c>
      <c r="B479" s="152" t="s">
        <v>486</v>
      </c>
      <c r="C479" s="163">
        <v>13225</v>
      </c>
      <c r="D479" s="163">
        <v>12040</v>
      </c>
      <c r="E479" s="164">
        <f t="shared" si="7"/>
        <v>9.842192691029908</v>
      </c>
    </row>
    <row r="480" spans="1:5" ht="16.5" customHeight="1">
      <c r="A480" s="70">
        <v>2200101</v>
      </c>
      <c r="B480" s="83" t="s">
        <v>65</v>
      </c>
      <c r="C480" s="163">
        <v>3501</v>
      </c>
      <c r="D480" s="163">
        <v>3434</v>
      </c>
      <c r="E480" s="164">
        <f t="shared" si="7"/>
        <v>1.9510774606872587</v>
      </c>
    </row>
    <row r="481" spans="1:5" ht="16.5" customHeight="1">
      <c r="A481" s="70">
        <v>2200102</v>
      </c>
      <c r="B481" s="83" t="s">
        <v>74</v>
      </c>
      <c r="C481" s="163">
        <v>70</v>
      </c>
      <c r="D481" s="163">
        <v>20</v>
      </c>
      <c r="E481" s="164">
        <f t="shared" si="7"/>
        <v>250</v>
      </c>
    </row>
    <row r="482" spans="1:5" ht="16.5" customHeight="1">
      <c r="A482" s="70">
        <v>2200104</v>
      </c>
      <c r="B482" s="83" t="s">
        <v>487</v>
      </c>
      <c r="C482" s="163">
        <v>367</v>
      </c>
      <c r="D482" s="163">
        <v>475</v>
      </c>
      <c r="E482" s="164">
        <f t="shared" si="7"/>
        <v>-22.73684210526315</v>
      </c>
    </row>
    <row r="483" spans="1:5" ht="16.5" customHeight="1">
      <c r="A483" s="70">
        <v>2200105</v>
      </c>
      <c r="B483" s="83" t="s">
        <v>488</v>
      </c>
      <c r="C483" s="163">
        <v>386</v>
      </c>
      <c r="D483" s="163">
        <v>452</v>
      </c>
      <c r="E483" s="164">
        <f t="shared" si="7"/>
        <v>-14.60176991150442</v>
      </c>
    </row>
    <row r="484" spans="1:5" ht="16.5" customHeight="1">
      <c r="A484" s="70">
        <v>2200106</v>
      </c>
      <c r="B484" s="83" t="s">
        <v>489</v>
      </c>
      <c r="C484" s="163">
        <v>3944</v>
      </c>
      <c r="D484" s="163">
        <v>3003</v>
      </c>
      <c r="E484" s="164">
        <f t="shared" si="7"/>
        <v>31.33533133533132</v>
      </c>
    </row>
    <row r="485" spans="1:5" ht="16.5" customHeight="1">
      <c r="A485" s="70">
        <v>2200108</v>
      </c>
      <c r="B485" s="70" t="s">
        <v>490</v>
      </c>
      <c r="C485" s="163">
        <v>17</v>
      </c>
      <c r="D485" s="163">
        <v>17</v>
      </c>
      <c r="E485" s="164">
        <f t="shared" si="7"/>
        <v>0</v>
      </c>
    </row>
    <row r="486" spans="1:5" ht="16.5" customHeight="1">
      <c r="A486" s="70">
        <v>2200109</v>
      </c>
      <c r="B486" s="83" t="s">
        <v>491</v>
      </c>
      <c r="C486" s="163"/>
      <c r="D486" s="163">
        <v>200</v>
      </c>
      <c r="E486" s="164">
        <f t="shared" si="7"/>
        <v>-100</v>
      </c>
    </row>
    <row r="487" spans="1:5" ht="16.5" customHeight="1">
      <c r="A487" s="70">
        <v>2200111</v>
      </c>
      <c r="B487" s="83" t="s">
        <v>492</v>
      </c>
      <c r="C487" s="163">
        <v>4000</v>
      </c>
      <c r="D487" s="163">
        <v>3753</v>
      </c>
      <c r="E487" s="164">
        <f t="shared" si="7"/>
        <v>6.5814015454303245</v>
      </c>
    </row>
    <row r="488" spans="1:5" ht="16.5" customHeight="1">
      <c r="A488" s="70">
        <v>2200199</v>
      </c>
      <c r="B488" s="83" t="s">
        <v>493</v>
      </c>
      <c r="C488" s="163">
        <v>940</v>
      </c>
      <c r="D488" s="163">
        <v>686</v>
      </c>
      <c r="E488" s="164">
        <f t="shared" si="7"/>
        <v>37.0262390670554</v>
      </c>
    </row>
    <row r="489" spans="1:5" ht="16.5" customHeight="1">
      <c r="A489" s="70">
        <v>22003</v>
      </c>
      <c r="B489" s="152" t="s">
        <v>494</v>
      </c>
      <c r="C489" s="163">
        <v>1</v>
      </c>
      <c r="D489" s="163">
        <v>1</v>
      </c>
      <c r="E489" s="164">
        <f t="shared" si="7"/>
        <v>0</v>
      </c>
    </row>
    <row r="490" spans="1:5" ht="16.5" customHeight="1">
      <c r="A490" s="70">
        <v>2200304</v>
      </c>
      <c r="B490" s="83" t="s">
        <v>495</v>
      </c>
      <c r="C490" s="163">
        <v>1</v>
      </c>
      <c r="D490" s="163">
        <v>1</v>
      </c>
      <c r="E490" s="164">
        <f t="shared" si="7"/>
        <v>0</v>
      </c>
    </row>
    <row r="491" spans="1:5" ht="16.5" customHeight="1">
      <c r="A491" s="70">
        <v>22004</v>
      </c>
      <c r="B491" s="152" t="s">
        <v>496</v>
      </c>
      <c r="C491" s="163">
        <v>34</v>
      </c>
      <c r="D491" s="163">
        <v>35</v>
      </c>
      <c r="E491" s="164">
        <f t="shared" si="7"/>
        <v>-2.857142857142861</v>
      </c>
    </row>
    <row r="492" spans="1:5" ht="16.5" customHeight="1">
      <c r="A492" s="70">
        <v>2200450</v>
      </c>
      <c r="B492" s="83" t="s">
        <v>497</v>
      </c>
      <c r="C492" s="163">
        <v>34</v>
      </c>
      <c r="D492" s="163">
        <v>35</v>
      </c>
      <c r="E492" s="164">
        <f t="shared" si="7"/>
        <v>-2.857142857142861</v>
      </c>
    </row>
    <row r="493" spans="1:5" ht="16.5" customHeight="1">
      <c r="A493" s="70">
        <v>22005</v>
      </c>
      <c r="B493" s="152" t="s">
        <v>499</v>
      </c>
      <c r="C493" s="163">
        <v>374</v>
      </c>
      <c r="D493" s="163">
        <v>433</v>
      </c>
      <c r="E493" s="164">
        <f t="shared" si="7"/>
        <v>-13.625866050808312</v>
      </c>
    </row>
    <row r="494" spans="1:5" ht="16.5" customHeight="1">
      <c r="A494" s="70">
        <v>2200504</v>
      </c>
      <c r="B494" s="70" t="s">
        <v>500</v>
      </c>
      <c r="C494" s="163">
        <v>159</v>
      </c>
      <c r="D494" s="163">
        <v>146</v>
      </c>
      <c r="E494" s="164">
        <f t="shared" si="7"/>
        <v>8.904109589041084</v>
      </c>
    </row>
    <row r="495" spans="1:5" ht="16.5" customHeight="1">
      <c r="A495" s="70">
        <v>2200509</v>
      </c>
      <c r="B495" s="83" t="s">
        <v>501</v>
      </c>
      <c r="C495" s="163">
        <v>50</v>
      </c>
      <c r="D495" s="163">
        <v>89</v>
      </c>
      <c r="E495" s="164">
        <f t="shared" si="7"/>
        <v>-43.82022471910112</v>
      </c>
    </row>
    <row r="496" spans="1:5" ht="16.5" customHeight="1">
      <c r="A496" s="70">
        <v>2200511</v>
      </c>
      <c r="B496" s="83" t="s">
        <v>502</v>
      </c>
      <c r="C496" s="163">
        <v>165</v>
      </c>
      <c r="D496" s="163">
        <v>198</v>
      </c>
      <c r="E496" s="164">
        <f t="shared" si="7"/>
        <v>-16.666666666666657</v>
      </c>
    </row>
    <row r="497" spans="1:5" ht="16.5" customHeight="1">
      <c r="A497" s="70">
        <v>22099</v>
      </c>
      <c r="B497" s="152" t="s">
        <v>821</v>
      </c>
      <c r="C497" s="163">
        <v>2416</v>
      </c>
      <c r="D497" s="163"/>
      <c r="E497" s="164">
        <f t="shared" si="7"/>
        <v>0</v>
      </c>
    </row>
    <row r="498" spans="1:5" ht="16.5" customHeight="1">
      <c r="A498" s="70">
        <v>2209901</v>
      </c>
      <c r="B498" s="83" t="s">
        <v>822</v>
      </c>
      <c r="C498" s="163">
        <v>2416</v>
      </c>
      <c r="D498" s="163"/>
      <c r="E498" s="164">
        <f t="shared" si="7"/>
        <v>0</v>
      </c>
    </row>
    <row r="499" spans="1:5" ht="16.5" customHeight="1">
      <c r="A499" s="70">
        <v>221</v>
      </c>
      <c r="B499" s="152" t="s">
        <v>503</v>
      </c>
      <c r="C499" s="163">
        <v>4751</v>
      </c>
      <c r="D499" s="163">
        <v>5409</v>
      </c>
      <c r="E499" s="164">
        <f t="shared" si="7"/>
        <v>-12.164910334627479</v>
      </c>
    </row>
    <row r="500" spans="1:5" ht="16.5" customHeight="1">
      <c r="A500" s="70">
        <v>22101</v>
      </c>
      <c r="B500" s="152" t="s">
        <v>504</v>
      </c>
      <c r="C500" s="163">
        <v>2725</v>
      </c>
      <c r="D500" s="163">
        <v>3691</v>
      </c>
      <c r="E500" s="164">
        <f t="shared" si="7"/>
        <v>-26.17176916824708</v>
      </c>
    </row>
    <row r="501" spans="1:5" ht="16.5" customHeight="1">
      <c r="A501" s="70">
        <v>2210103</v>
      </c>
      <c r="B501" s="83" t="s">
        <v>505</v>
      </c>
      <c r="C501" s="163"/>
      <c r="D501" s="163">
        <v>1509</v>
      </c>
      <c r="E501" s="164">
        <f t="shared" si="7"/>
        <v>-100</v>
      </c>
    </row>
    <row r="502" spans="1:5" ht="16.5" customHeight="1">
      <c r="A502" s="70">
        <v>2210105</v>
      </c>
      <c r="B502" s="83" t="s">
        <v>506</v>
      </c>
      <c r="C502" s="163">
        <v>2010</v>
      </c>
      <c r="D502" s="163">
        <v>1474</v>
      </c>
      <c r="E502" s="164">
        <f t="shared" si="7"/>
        <v>36.363636363636346</v>
      </c>
    </row>
    <row r="503" spans="1:5" ht="16.5" customHeight="1">
      <c r="A503" s="70">
        <v>2210107</v>
      </c>
      <c r="B503" s="83" t="s">
        <v>508</v>
      </c>
      <c r="C503" s="163">
        <v>301</v>
      </c>
      <c r="D503" s="163">
        <v>89</v>
      </c>
      <c r="E503" s="164">
        <f t="shared" si="7"/>
        <v>238.20224719101122</v>
      </c>
    </row>
    <row r="504" spans="1:5" ht="16.5" customHeight="1">
      <c r="A504" s="70">
        <v>2210199</v>
      </c>
      <c r="B504" s="83" t="s">
        <v>509</v>
      </c>
      <c r="C504" s="163">
        <v>414</v>
      </c>
      <c r="D504" s="163">
        <v>619</v>
      </c>
      <c r="E504" s="164">
        <f t="shared" si="7"/>
        <v>-33.11793214862682</v>
      </c>
    </row>
    <row r="505" spans="1:5" ht="16.5" customHeight="1">
      <c r="A505" s="70">
        <v>22102</v>
      </c>
      <c r="B505" s="152" t="s">
        <v>510</v>
      </c>
      <c r="C505" s="163">
        <v>555</v>
      </c>
      <c r="D505" s="163">
        <v>420</v>
      </c>
      <c r="E505" s="164">
        <f t="shared" si="7"/>
        <v>32.14285714285714</v>
      </c>
    </row>
    <row r="506" spans="1:5" ht="16.5" customHeight="1">
      <c r="A506" s="70">
        <v>2210203</v>
      </c>
      <c r="B506" s="83" t="s">
        <v>511</v>
      </c>
      <c r="C506" s="163">
        <v>555</v>
      </c>
      <c r="D506" s="163">
        <v>420</v>
      </c>
      <c r="E506" s="164">
        <f t="shared" si="7"/>
        <v>32.14285714285714</v>
      </c>
    </row>
    <row r="507" spans="1:5" ht="16.5" customHeight="1">
      <c r="A507" s="70">
        <v>22103</v>
      </c>
      <c r="B507" s="152" t="s">
        <v>512</v>
      </c>
      <c r="C507" s="163">
        <v>1471</v>
      </c>
      <c r="D507" s="163">
        <v>1298</v>
      </c>
      <c r="E507" s="164">
        <f t="shared" si="7"/>
        <v>13.328197226502311</v>
      </c>
    </row>
    <row r="508" spans="1:5" ht="16.5" customHeight="1">
      <c r="A508" s="70">
        <v>2210302</v>
      </c>
      <c r="B508" s="83" t="s">
        <v>513</v>
      </c>
      <c r="C508" s="163">
        <v>311</v>
      </c>
      <c r="D508" s="163">
        <v>254</v>
      </c>
      <c r="E508" s="164">
        <f t="shared" si="7"/>
        <v>22.440944881889763</v>
      </c>
    </row>
    <row r="509" spans="1:5" ht="16.5" customHeight="1">
      <c r="A509" s="70">
        <v>2210399</v>
      </c>
      <c r="B509" s="83" t="s">
        <v>514</v>
      </c>
      <c r="C509" s="163">
        <v>1160</v>
      </c>
      <c r="D509" s="163">
        <v>1044</v>
      </c>
      <c r="E509" s="164">
        <f t="shared" si="7"/>
        <v>11.111111111111114</v>
      </c>
    </row>
    <row r="510" spans="1:5" ht="16.5" customHeight="1">
      <c r="A510" s="70">
        <v>222</v>
      </c>
      <c r="B510" s="152" t="s">
        <v>515</v>
      </c>
      <c r="C510" s="163">
        <v>15</v>
      </c>
      <c r="D510" s="163">
        <v>186</v>
      </c>
      <c r="E510" s="164">
        <f t="shared" si="7"/>
        <v>-91.93548387096774</v>
      </c>
    </row>
    <row r="511" spans="1:5" ht="16.5" customHeight="1">
      <c r="A511" s="70">
        <v>22201</v>
      </c>
      <c r="B511" s="152" t="s">
        <v>516</v>
      </c>
      <c r="C511" s="163">
        <v>15</v>
      </c>
      <c r="D511" s="163">
        <v>111</v>
      </c>
      <c r="E511" s="164">
        <f t="shared" si="7"/>
        <v>-86.48648648648648</v>
      </c>
    </row>
    <row r="512" spans="1:5" ht="16.5" customHeight="1">
      <c r="A512" s="70">
        <v>2220112</v>
      </c>
      <c r="B512" s="83" t="s">
        <v>517</v>
      </c>
      <c r="C512" s="163">
        <v>10</v>
      </c>
      <c r="D512" s="163">
        <v>8</v>
      </c>
      <c r="E512" s="164">
        <f t="shared" si="7"/>
        <v>25</v>
      </c>
    </row>
    <row r="513" spans="1:5" ht="16.5" customHeight="1">
      <c r="A513" s="70">
        <v>2220199</v>
      </c>
      <c r="B513" s="83" t="s">
        <v>518</v>
      </c>
      <c r="C513" s="163">
        <v>5</v>
      </c>
      <c r="D513" s="163">
        <v>103</v>
      </c>
      <c r="E513" s="164">
        <f t="shared" si="7"/>
        <v>-95.14563106796116</v>
      </c>
    </row>
    <row r="514" spans="1:5" ht="16.5" customHeight="1">
      <c r="A514" s="70">
        <v>22204</v>
      </c>
      <c r="B514" s="152" t="s">
        <v>519</v>
      </c>
      <c r="C514" s="163"/>
      <c r="D514" s="163">
        <v>75</v>
      </c>
      <c r="E514" s="164">
        <f t="shared" si="7"/>
        <v>-100</v>
      </c>
    </row>
    <row r="515" spans="1:5" ht="16.5" customHeight="1">
      <c r="A515" s="70">
        <v>2220403</v>
      </c>
      <c r="B515" s="83" t="s">
        <v>520</v>
      </c>
      <c r="C515" s="163"/>
      <c r="D515" s="163">
        <v>75</v>
      </c>
      <c r="E515" s="164">
        <f t="shared" si="7"/>
        <v>-100</v>
      </c>
    </row>
    <row r="516" spans="1:5" ht="16.5" customHeight="1">
      <c r="A516" s="70">
        <v>227</v>
      </c>
      <c r="B516" s="152" t="s">
        <v>823</v>
      </c>
      <c r="C516" s="163">
        <v>7500</v>
      </c>
      <c r="D516" s="163"/>
      <c r="E516" s="164">
        <f t="shared" si="7"/>
        <v>0</v>
      </c>
    </row>
    <row r="517" spans="1:5" ht="16.5" customHeight="1">
      <c r="A517" s="70">
        <v>22700</v>
      </c>
      <c r="B517" s="152" t="s">
        <v>824</v>
      </c>
      <c r="C517" s="163">
        <v>7500</v>
      </c>
      <c r="D517" s="163"/>
      <c r="E517" s="164">
        <f aca="true" t="shared" si="8" ref="E517:E525">_xlfn.IFERROR(C517/D517*100-100,0)</f>
        <v>0</v>
      </c>
    </row>
    <row r="518" spans="1:5" ht="16.5" customHeight="1">
      <c r="A518" s="70">
        <v>229</v>
      </c>
      <c r="B518" s="152" t="s">
        <v>521</v>
      </c>
      <c r="C518" s="163">
        <f>6512+500+31</f>
        <v>7043</v>
      </c>
      <c r="D518" s="163">
        <v>977</v>
      </c>
      <c r="E518" s="164">
        <f t="shared" si="8"/>
        <v>620.8802456499488</v>
      </c>
    </row>
    <row r="519" spans="1:5" ht="16.5" customHeight="1">
      <c r="A519" s="70">
        <v>22999</v>
      </c>
      <c r="B519" s="152" t="s">
        <v>522</v>
      </c>
      <c r="C519" s="163">
        <f>6512+500+31</f>
        <v>7043</v>
      </c>
      <c r="D519" s="163">
        <v>977</v>
      </c>
      <c r="E519" s="164">
        <f t="shared" si="8"/>
        <v>620.8802456499488</v>
      </c>
    </row>
    <row r="520" spans="1:5" ht="16.5" customHeight="1">
      <c r="A520" s="70">
        <v>2299901</v>
      </c>
      <c r="B520" s="83" t="s">
        <v>523</v>
      </c>
      <c r="C520" s="163">
        <f>6512+500+31</f>
        <v>7043</v>
      </c>
      <c r="D520" s="163">
        <v>977</v>
      </c>
      <c r="E520" s="164">
        <f t="shared" si="8"/>
        <v>620.8802456499488</v>
      </c>
    </row>
    <row r="521" spans="1:5" ht="16.5" customHeight="1">
      <c r="A521" s="70">
        <v>232</v>
      </c>
      <c r="B521" s="152" t="s">
        <v>524</v>
      </c>
      <c r="C521" s="163">
        <v>16000</v>
      </c>
      <c r="D521" s="163">
        <v>13723</v>
      </c>
      <c r="E521" s="164">
        <f t="shared" si="8"/>
        <v>16.59258179698317</v>
      </c>
    </row>
    <row r="522" spans="1:5" ht="16.5" customHeight="1">
      <c r="A522" s="70">
        <v>23203</v>
      </c>
      <c r="B522" s="152" t="s">
        <v>525</v>
      </c>
      <c r="C522" s="163">
        <v>16000</v>
      </c>
      <c r="D522" s="163">
        <v>13723</v>
      </c>
      <c r="E522" s="164">
        <f t="shared" si="8"/>
        <v>16.59258179698317</v>
      </c>
    </row>
    <row r="523" spans="1:5" ht="16.5" customHeight="1">
      <c r="A523" s="70">
        <v>2320301</v>
      </c>
      <c r="B523" s="83" t="s">
        <v>526</v>
      </c>
      <c r="C523" s="163">
        <v>16000</v>
      </c>
      <c r="D523" s="163">
        <v>13723</v>
      </c>
      <c r="E523" s="164">
        <f t="shared" si="8"/>
        <v>16.59258179698317</v>
      </c>
    </row>
    <row r="524" spans="1:5" ht="16.5" customHeight="1">
      <c r="A524" s="70">
        <v>233</v>
      </c>
      <c r="B524" s="152" t="s">
        <v>527</v>
      </c>
      <c r="C524" s="163">
        <v>200</v>
      </c>
      <c r="D524" s="163">
        <v>63</v>
      </c>
      <c r="E524" s="164">
        <f t="shared" si="8"/>
        <v>217.46031746031747</v>
      </c>
    </row>
    <row r="525" spans="1:5" ht="16.5" customHeight="1">
      <c r="A525" s="70">
        <v>23303</v>
      </c>
      <c r="B525" s="152" t="s">
        <v>528</v>
      </c>
      <c r="C525" s="163">
        <v>200</v>
      </c>
      <c r="D525" s="163">
        <v>63</v>
      </c>
      <c r="E525" s="164">
        <f t="shared" si="8"/>
        <v>217.46031746031747</v>
      </c>
    </row>
    <row r="526" ht="16.5" customHeight="1"/>
    <row r="527" ht="17.25" customHeight="1">
      <c r="A527" s="76" t="s">
        <v>806</v>
      </c>
    </row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</sheetData>
  <sheetProtection/>
  <mergeCells count="1">
    <mergeCell ref="B1:E1"/>
  </mergeCells>
  <printOptions/>
  <pageMargins left="0.75" right="0.75" top="0.79" bottom="0.79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27"/>
  <sheetViews>
    <sheetView workbookViewId="0" topLeftCell="B1">
      <selection activeCell="G23" sqref="G23"/>
    </sheetView>
  </sheetViews>
  <sheetFormatPr defaultColWidth="9.125" defaultRowHeight="14.25"/>
  <cols>
    <col min="1" max="1" width="10.50390625" style="34" hidden="1" customWidth="1"/>
    <col min="2" max="2" width="40.75390625" style="63" customWidth="1"/>
    <col min="3" max="3" width="29.125" style="147" customWidth="1"/>
    <col min="4" max="204" width="9.125" style="63" customWidth="1"/>
    <col min="205" max="16384" width="9.125" style="63" customWidth="1"/>
  </cols>
  <sheetData>
    <row r="1" spans="2:3" ht="23.25" customHeight="1">
      <c r="B1" s="148" t="s">
        <v>825</v>
      </c>
      <c r="C1" s="148"/>
    </row>
    <row r="2" ht="9" customHeight="1"/>
    <row r="3" spans="2:3" ht="18" customHeight="1">
      <c r="B3" s="149"/>
      <c r="C3" s="66" t="s">
        <v>60</v>
      </c>
    </row>
    <row r="4" spans="1:3" ht="23.25" customHeight="1">
      <c r="A4" s="150" t="s">
        <v>61</v>
      </c>
      <c r="B4" s="150" t="s">
        <v>2</v>
      </c>
      <c r="C4" s="151" t="s">
        <v>638</v>
      </c>
    </row>
    <row r="5" spans="1:3" ht="18.75" customHeight="1">
      <c r="A5" s="70"/>
      <c r="B5" s="152" t="s">
        <v>62</v>
      </c>
      <c r="C5" s="153">
        <v>621642</v>
      </c>
    </row>
    <row r="6" spans="1:3" ht="16.5" customHeight="1">
      <c r="A6" s="70">
        <v>201</v>
      </c>
      <c r="B6" s="152" t="s">
        <v>63</v>
      </c>
      <c r="C6" s="153">
        <v>50991</v>
      </c>
    </row>
    <row r="7" spans="1:3" ht="16.5" customHeight="1">
      <c r="A7" s="70">
        <v>20101</v>
      </c>
      <c r="B7" s="152" t="s">
        <v>64</v>
      </c>
      <c r="C7" s="153">
        <v>1195</v>
      </c>
    </row>
    <row r="8" spans="1:3" ht="16.5" customHeight="1">
      <c r="A8" s="70">
        <v>2010101</v>
      </c>
      <c r="B8" s="83" t="s">
        <v>65</v>
      </c>
      <c r="C8" s="153">
        <v>1058</v>
      </c>
    </row>
    <row r="9" spans="1:3" ht="16.5" customHeight="1">
      <c r="A9" s="70">
        <v>2010104</v>
      </c>
      <c r="B9" s="83" t="s">
        <v>66</v>
      </c>
      <c r="C9" s="153">
        <v>88</v>
      </c>
    </row>
    <row r="10" spans="1:3" ht="16.5" customHeight="1">
      <c r="A10" s="74">
        <v>2010106</v>
      </c>
      <c r="B10" s="83" t="s">
        <v>808</v>
      </c>
      <c r="C10" s="153">
        <v>5</v>
      </c>
    </row>
    <row r="11" spans="1:3" ht="16.5" customHeight="1">
      <c r="A11" s="70">
        <v>2010108</v>
      </c>
      <c r="B11" s="83" t="s">
        <v>67</v>
      </c>
      <c r="C11" s="153">
        <v>44</v>
      </c>
    </row>
    <row r="12" spans="1:3" ht="16.5" customHeight="1">
      <c r="A12" s="70">
        <v>2010199</v>
      </c>
      <c r="B12" s="83" t="s">
        <v>68</v>
      </c>
      <c r="C12" s="153">
        <v>0</v>
      </c>
    </row>
    <row r="13" spans="1:3" ht="16.5" customHeight="1">
      <c r="A13" s="70">
        <v>20102</v>
      </c>
      <c r="B13" s="152" t="s">
        <v>69</v>
      </c>
      <c r="C13" s="153">
        <v>844</v>
      </c>
    </row>
    <row r="14" spans="1:3" ht="16.5" customHeight="1">
      <c r="A14" s="70">
        <v>2010201</v>
      </c>
      <c r="B14" s="83" t="s">
        <v>65</v>
      </c>
      <c r="C14" s="153">
        <v>676</v>
      </c>
    </row>
    <row r="15" spans="1:3" ht="16.5" customHeight="1">
      <c r="A15" s="70">
        <v>2010204</v>
      </c>
      <c r="B15" s="83" t="s">
        <v>70</v>
      </c>
      <c r="C15" s="153">
        <v>97</v>
      </c>
    </row>
    <row r="16" spans="1:3" ht="16.5" customHeight="1">
      <c r="A16" s="70">
        <v>2010205</v>
      </c>
      <c r="B16" s="83" t="s">
        <v>71</v>
      </c>
      <c r="C16" s="153">
        <v>47</v>
      </c>
    </row>
    <row r="17" spans="1:3" ht="16.5" customHeight="1">
      <c r="A17" s="70">
        <v>2010299</v>
      </c>
      <c r="B17" s="83" t="s">
        <v>72</v>
      </c>
      <c r="C17" s="153">
        <v>24</v>
      </c>
    </row>
    <row r="18" spans="1:3" ht="16.5" customHeight="1">
      <c r="A18" s="70">
        <v>20103</v>
      </c>
      <c r="B18" s="152" t="s">
        <v>73</v>
      </c>
      <c r="C18" s="153">
        <v>11005</v>
      </c>
    </row>
    <row r="19" spans="1:3" ht="16.5" customHeight="1">
      <c r="A19" s="70">
        <v>2010301</v>
      </c>
      <c r="B19" s="83" t="s">
        <v>65</v>
      </c>
      <c r="C19" s="153">
        <v>5278</v>
      </c>
    </row>
    <row r="20" spans="1:3" ht="16.5" customHeight="1">
      <c r="A20" s="70">
        <v>2010302</v>
      </c>
      <c r="B20" s="83" t="s">
        <v>74</v>
      </c>
      <c r="C20" s="153">
        <v>0</v>
      </c>
    </row>
    <row r="21" spans="1:3" ht="16.5" customHeight="1">
      <c r="A21" s="70">
        <v>2010306</v>
      </c>
      <c r="B21" s="83" t="s">
        <v>75</v>
      </c>
      <c r="C21" s="153">
        <v>409</v>
      </c>
    </row>
    <row r="22" spans="1:3" ht="16.5" customHeight="1">
      <c r="A22" s="70">
        <v>2010308</v>
      </c>
      <c r="B22" s="83" t="s">
        <v>76</v>
      </c>
      <c r="C22" s="153">
        <v>385</v>
      </c>
    </row>
    <row r="23" spans="1:3" ht="16.5" customHeight="1">
      <c r="A23" s="70">
        <v>2010350</v>
      </c>
      <c r="B23" s="83" t="s">
        <v>77</v>
      </c>
      <c r="C23" s="153">
        <v>157</v>
      </c>
    </row>
    <row r="24" spans="1:3" ht="16.5" customHeight="1">
      <c r="A24" s="70">
        <v>2010399</v>
      </c>
      <c r="B24" s="83" t="s">
        <v>78</v>
      </c>
      <c r="C24" s="153">
        <v>4776</v>
      </c>
    </row>
    <row r="25" spans="1:3" ht="16.5" customHeight="1">
      <c r="A25" s="70">
        <v>20104</v>
      </c>
      <c r="B25" s="152" t="s">
        <v>79</v>
      </c>
      <c r="C25" s="153">
        <v>1653</v>
      </c>
    </row>
    <row r="26" spans="1:3" ht="16.5" customHeight="1">
      <c r="A26" s="70">
        <v>2010401</v>
      </c>
      <c r="B26" s="83" t="s">
        <v>65</v>
      </c>
      <c r="C26" s="153">
        <v>1593</v>
      </c>
    </row>
    <row r="27" spans="1:3" ht="16.5" customHeight="1">
      <c r="A27" s="70">
        <v>2010406</v>
      </c>
      <c r="B27" s="83" t="s">
        <v>80</v>
      </c>
      <c r="C27" s="153">
        <v>14</v>
      </c>
    </row>
    <row r="28" spans="1:3" ht="16.5" customHeight="1">
      <c r="A28" s="70">
        <v>2010408</v>
      </c>
      <c r="B28" s="83" t="s">
        <v>81</v>
      </c>
      <c r="C28" s="153">
        <v>18</v>
      </c>
    </row>
    <row r="29" spans="1:3" ht="16.5" customHeight="1">
      <c r="A29" s="70">
        <v>2010499</v>
      </c>
      <c r="B29" s="83" t="s">
        <v>82</v>
      </c>
      <c r="C29" s="153">
        <v>28</v>
      </c>
    </row>
    <row r="30" spans="1:3" ht="16.5" customHeight="1">
      <c r="A30" s="70">
        <v>20105</v>
      </c>
      <c r="B30" s="152" t="s">
        <v>83</v>
      </c>
      <c r="C30" s="153">
        <v>836</v>
      </c>
    </row>
    <row r="31" spans="1:3" ht="16.5" customHeight="1">
      <c r="A31" s="70">
        <v>2010501</v>
      </c>
      <c r="B31" s="83" t="s">
        <v>65</v>
      </c>
      <c r="C31" s="153">
        <v>549</v>
      </c>
    </row>
    <row r="32" spans="1:3" ht="16.5" customHeight="1">
      <c r="A32" s="70">
        <v>2010502</v>
      </c>
      <c r="B32" s="83" t="s">
        <v>74</v>
      </c>
      <c r="C32" s="153">
        <v>0</v>
      </c>
    </row>
    <row r="33" spans="1:3" ht="16.5" customHeight="1">
      <c r="A33" s="70">
        <v>2010505</v>
      </c>
      <c r="B33" s="83" t="s">
        <v>84</v>
      </c>
      <c r="C33" s="153">
        <v>42</v>
      </c>
    </row>
    <row r="34" spans="1:3" ht="16.5" customHeight="1">
      <c r="A34" s="70">
        <v>2010507</v>
      </c>
      <c r="B34" s="83" t="s">
        <v>85</v>
      </c>
      <c r="C34" s="153">
        <v>46</v>
      </c>
    </row>
    <row r="35" spans="1:3" ht="16.5" customHeight="1">
      <c r="A35" s="70">
        <v>2010550</v>
      </c>
      <c r="B35" s="83" t="s">
        <v>77</v>
      </c>
      <c r="C35" s="153">
        <v>0</v>
      </c>
    </row>
    <row r="36" spans="1:3" ht="16.5" customHeight="1">
      <c r="A36" s="70">
        <v>2010599</v>
      </c>
      <c r="B36" s="83" t="s">
        <v>86</v>
      </c>
      <c r="C36" s="153">
        <v>199</v>
      </c>
    </row>
    <row r="37" spans="1:3" ht="16.5" customHeight="1">
      <c r="A37" s="70">
        <v>20106</v>
      </c>
      <c r="B37" s="152" t="s">
        <v>87</v>
      </c>
      <c r="C37" s="153">
        <v>1282</v>
      </c>
    </row>
    <row r="38" spans="1:3" ht="16.5" customHeight="1">
      <c r="A38" s="70">
        <v>2010601</v>
      </c>
      <c r="B38" s="83" t="s">
        <v>65</v>
      </c>
      <c r="C38" s="153">
        <v>1006</v>
      </c>
    </row>
    <row r="39" spans="1:3" ht="16.5" customHeight="1">
      <c r="A39" s="70">
        <v>2010607</v>
      </c>
      <c r="B39" s="83" t="s">
        <v>88</v>
      </c>
      <c r="C39" s="153">
        <v>90</v>
      </c>
    </row>
    <row r="40" spans="1:3" ht="16.5" customHeight="1">
      <c r="A40" s="70">
        <v>2010699</v>
      </c>
      <c r="B40" s="83" t="s">
        <v>89</v>
      </c>
      <c r="C40" s="153">
        <v>186</v>
      </c>
    </row>
    <row r="41" spans="1:3" ht="16.5" customHeight="1">
      <c r="A41" s="70">
        <v>20107</v>
      </c>
      <c r="B41" s="152" t="s">
        <v>90</v>
      </c>
      <c r="C41" s="153">
        <v>6575</v>
      </c>
    </row>
    <row r="42" spans="1:3" ht="16.5" customHeight="1">
      <c r="A42" s="70">
        <v>2010701</v>
      </c>
      <c r="B42" s="83" t="s">
        <v>65</v>
      </c>
      <c r="C42" s="153">
        <v>5535</v>
      </c>
    </row>
    <row r="43" spans="1:3" ht="16.5" customHeight="1">
      <c r="A43" s="70">
        <v>2010706</v>
      </c>
      <c r="B43" s="83" t="s">
        <v>92</v>
      </c>
      <c r="C43" s="153">
        <v>350</v>
      </c>
    </row>
    <row r="44" spans="1:3" ht="16.5" customHeight="1">
      <c r="A44" s="70">
        <v>2010709</v>
      </c>
      <c r="B44" s="83" t="s">
        <v>88</v>
      </c>
      <c r="C44" s="153">
        <v>90</v>
      </c>
    </row>
    <row r="45" spans="1:3" ht="16.5" customHeight="1">
      <c r="A45" s="70">
        <v>2010799</v>
      </c>
      <c r="B45" s="83" t="s">
        <v>93</v>
      </c>
      <c r="C45" s="153">
        <v>600</v>
      </c>
    </row>
    <row r="46" spans="1:3" ht="16.5" customHeight="1">
      <c r="A46" s="70">
        <v>20108</v>
      </c>
      <c r="B46" s="152" t="s">
        <v>94</v>
      </c>
      <c r="C46" s="153">
        <v>583</v>
      </c>
    </row>
    <row r="47" spans="1:3" ht="16.5" customHeight="1">
      <c r="A47" s="70">
        <v>2010801</v>
      </c>
      <c r="B47" s="83" t="s">
        <v>65</v>
      </c>
      <c r="C47" s="153">
        <v>490</v>
      </c>
    </row>
    <row r="48" spans="1:3" ht="16.5" customHeight="1">
      <c r="A48" s="70">
        <v>2010804</v>
      </c>
      <c r="B48" s="83" t="s">
        <v>95</v>
      </c>
      <c r="C48" s="153">
        <v>89</v>
      </c>
    </row>
    <row r="49" spans="1:3" ht="16.5" customHeight="1">
      <c r="A49" s="70">
        <v>2010899</v>
      </c>
      <c r="B49" s="83" t="s">
        <v>96</v>
      </c>
      <c r="C49" s="153">
        <v>4</v>
      </c>
    </row>
    <row r="50" spans="1:3" ht="16.5" customHeight="1">
      <c r="A50" s="70">
        <v>20110</v>
      </c>
      <c r="B50" s="152" t="s">
        <v>97</v>
      </c>
      <c r="C50" s="153">
        <v>3053</v>
      </c>
    </row>
    <row r="51" spans="1:3" ht="16.5" customHeight="1">
      <c r="A51" s="70">
        <v>2011001</v>
      </c>
      <c r="B51" s="83" t="s">
        <v>65</v>
      </c>
      <c r="C51" s="153">
        <v>2841</v>
      </c>
    </row>
    <row r="52" spans="1:3" ht="16.5" customHeight="1">
      <c r="A52" s="70">
        <v>2011011</v>
      </c>
      <c r="B52" s="83" t="s">
        <v>98</v>
      </c>
      <c r="C52" s="153">
        <v>36</v>
      </c>
    </row>
    <row r="53" spans="1:3" ht="16.5" customHeight="1">
      <c r="A53" s="70">
        <v>2011050</v>
      </c>
      <c r="B53" s="83" t="s">
        <v>77</v>
      </c>
      <c r="C53" s="153">
        <v>0</v>
      </c>
    </row>
    <row r="54" spans="1:3" ht="16.5" customHeight="1">
      <c r="A54" s="70">
        <v>2011099</v>
      </c>
      <c r="B54" s="83" t="s">
        <v>99</v>
      </c>
      <c r="C54" s="153">
        <v>176</v>
      </c>
    </row>
    <row r="55" spans="1:3" ht="16.5" customHeight="1">
      <c r="A55" s="70">
        <v>20111</v>
      </c>
      <c r="B55" s="152" t="s">
        <v>100</v>
      </c>
      <c r="C55" s="153">
        <v>1683</v>
      </c>
    </row>
    <row r="56" spans="1:3" ht="16.5" customHeight="1">
      <c r="A56" s="70">
        <v>2011101</v>
      </c>
      <c r="B56" s="83" t="s">
        <v>65</v>
      </c>
      <c r="C56" s="153">
        <v>1547</v>
      </c>
    </row>
    <row r="57" spans="1:3" ht="16.5" customHeight="1">
      <c r="A57" s="70">
        <v>2011199</v>
      </c>
      <c r="B57" s="83" t="s">
        <v>101</v>
      </c>
      <c r="C57" s="153">
        <v>136</v>
      </c>
    </row>
    <row r="58" spans="1:3" ht="16.5" customHeight="1">
      <c r="A58" s="70">
        <v>20113</v>
      </c>
      <c r="B58" s="152" t="s">
        <v>102</v>
      </c>
      <c r="C58" s="153">
        <v>1382</v>
      </c>
    </row>
    <row r="59" spans="1:3" ht="16.5" customHeight="1">
      <c r="A59" s="70">
        <v>2011301</v>
      </c>
      <c r="B59" s="83" t="s">
        <v>65</v>
      </c>
      <c r="C59" s="153">
        <v>694</v>
      </c>
    </row>
    <row r="60" spans="1:3" ht="16.5" customHeight="1">
      <c r="A60" s="70">
        <v>2011350</v>
      </c>
      <c r="B60" s="83" t="s">
        <v>77</v>
      </c>
      <c r="C60" s="153">
        <v>670</v>
      </c>
    </row>
    <row r="61" spans="1:3" ht="16.5" customHeight="1">
      <c r="A61" s="70">
        <v>2011399</v>
      </c>
      <c r="B61" s="83" t="s">
        <v>103</v>
      </c>
      <c r="C61" s="153">
        <v>18</v>
      </c>
    </row>
    <row r="62" spans="1:3" ht="16.5" customHeight="1">
      <c r="A62" s="70">
        <v>20114</v>
      </c>
      <c r="B62" s="152" t="s">
        <v>104</v>
      </c>
      <c r="C62" s="153">
        <v>87</v>
      </c>
    </row>
    <row r="63" spans="1:3" ht="16.5" customHeight="1">
      <c r="A63" s="70">
        <v>2011450</v>
      </c>
      <c r="B63" s="83" t="s">
        <v>77</v>
      </c>
      <c r="C63" s="153">
        <v>87</v>
      </c>
    </row>
    <row r="64" spans="1:3" ht="16.5" customHeight="1">
      <c r="A64" s="70">
        <v>20115</v>
      </c>
      <c r="B64" s="152" t="s">
        <v>105</v>
      </c>
      <c r="C64" s="153">
        <v>4268</v>
      </c>
    </row>
    <row r="65" spans="1:3" ht="16.5" customHeight="1">
      <c r="A65" s="70">
        <v>2011501</v>
      </c>
      <c r="B65" s="83" t="s">
        <v>65</v>
      </c>
      <c r="C65" s="153">
        <v>3818</v>
      </c>
    </row>
    <row r="66" spans="1:3" ht="16.5" customHeight="1">
      <c r="A66" s="70">
        <v>2011599</v>
      </c>
      <c r="B66" s="83" t="s">
        <v>106</v>
      </c>
      <c r="C66" s="153">
        <v>450</v>
      </c>
    </row>
    <row r="67" spans="1:3" ht="16.5" customHeight="1">
      <c r="A67" s="70">
        <v>20117</v>
      </c>
      <c r="B67" s="152" t="s">
        <v>107</v>
      </c>
      <c r="C67" s="153">
        <v>1490</v>
      </c>
    </row>
    <row r="68" spans="1:3" ht="16.5" customHeight="1">
      <c r="A68" s="70">
        <v>2011750</v>
      </c>
      <c r="B68" s="83" t="s">
        <v>77</v>
      </c>
      <c r="C68" s="153">
        <v>757</v>
      </c>
    </row>
    <row r="69" spans="1:3" ht="16.5" customHeight="1">
      <c r="A69" s="70">
        <v>2011799</v>
      </c>
      <c r="B69" s="83" t="s">
        <v>108</v>
      </c>
      <c r="C69" s="153">
        <v>733</v>
      </c>
    </row>
    <row r="70" spans="1:3" ht="16.5" customHeight="1">
      <c r="A70" s="70">
        <v>20124</v>
      </c>
      <c r="B70" s="152" t="s">
        <v>109</v>
      </c>
      <c r="C70" s="153">
        <v>339</v>
      </c>
    </row>
    <row r="71" spans="1:3" ht="16.5" customHeight="1">
      <c r="A71" s="70">
        <v>2012401</v>
      </c>
      <c r="B71" s="83" t="s">
        <v>65</v>
      </c>
      <c r="C71" s="153">
        <v>275</v>
      </c>
    </row>
    <row r="72" spans="1:3" ht="16.5" customHeight="1">
      <c r="A72" s="70">
        <v>2012404</v>
      </c>
      <c r="B72" s="83" t="s">
        <v>110</v>
      </c>
      <c r="C72" s="153">
        <v>64</v>
      </c>
    </row>
    <row r="73" spans="1:3" ht="16.5" customHeight="1">
      <c r="A73" s="70">
        <v>20125</v>
      </c>
      <c r="B73" s="152" t="s">
        <v>111</v>
      </c>
      <c r="C73" s="153">
        <v>485</v>
      </c>
    </row>
    <row r="74" spans="1:3" ht="16.5" customHeight="1">
      <c r="A74" s="70">
        <v>2012501</v>
      </c>
      <c r="B74" s="83" t="s">
        <v>65</v>
      </c>
      <c r="C74" s="153">
        <v>372</v>
      </c>
    </row>
    <row r="75" spans="1:3" ht="16.5" customHeight="1">
      <c r="A75" s="70">
        <v>2012505</v>
      </c>
      <c r="B75" s="83" t="s">
        <v>112</v>
      </c>
      <c r="C75" s="153">
        <v>33</v>
      </c>
    </row>
    <row r="76" spans="1:3" ht="16.5" customHeight="1">
      <c r="A76" s="70">
        <v>2012506</v>
      </c>
      <c r="B76" s="83" t="s">
        <v>113</v>
      </c>
      <c r="C76" s="153">
        <v>80</v>
      </c>
    </row>
    <row r="77" spans="1:3" ht="16.5" customHeight="1">
      <c r="A77" s="70">
        <v>20126</v>
      </c>
      <c r="B77" s="152" t="s">
        <v>114</v>
      </c>
      <c r="C77" s="153">
        <v>602</v>
      </c>
    </row>
    <row r="78" spans="1:3" ht="16.5" customHeight="1">
      <c r="A78" s="70">
        <v>2012601</v>
      </c>
      <c r="B78" s="83" t="s">
        <v>65</v>
      </c>
      <c r="C78" s="153">
        <v>306</v>
      </c>
    </row>
    <row r="79" spans="1:3" ht="16.5" customHeight="1">
      <c r="A79" s="70">
        <v>2012604</v>
      </c>
      <c r="B79" s="83" t="s">
        <v>115</v>
      </c>
      <c r="C79" s="153">
        <v>296</v>
      </c>
    </row>
    <row r="80" spans="1:3" ht="16.5" customHeight="1">
      <c r="A80" s="70">
        <v>20128</v>
      </c>
      <c r="B80" s="152" t="s">
        <v>116</v>
      </c>
      <c r="C80" s="153">
        <v>145</v>
      </c>
    </row>
    <row r="81" spans="1:3" ht="16.5" customHeight="1">
      <c r="A81" s="70">
        <v>2012801</v>
      </c>
      <c r="B81" s="83" t="s">
        <v>65</v>
      </c>
      <c r="C81" s="153">
        <v>134</v>
      </c>
    </row>
    <row r="82" spans="1:3" ht="16.5" customHeight="1">
      <c r="A82" s="70">
        <v>2012899</v>
      </c>
      <c r="B82" s="83" t="s">
        <v>117</v>
      </c>
      <c r="C82" s="153">
        <v>11</v>
      </c>
    </row>
    <row r="83" spans="1:3" ht="16.5" customHeight="1">
      <c r="A83" s="70">
        <v>20129</v>
      </c>
      <c r="B83" s="152" t="s">
        <v>118</v>
      </c>
      <c r="C83" s="153">
        <v>1131</v>
      </c>
    </row>
    <row r="84" spans="1:3" ht="16.5" customHeight="1">
      <c r="A84" s="70">
        <v>2012901</v>
      </c>
      <c r="B84" s="83" t="s">
        <v>65</v>
      </c>
      <c r="C84" s="153">
        <v>815</v>
      </c>
    </row>
    <row r="85" spans="1:3" ht="16.5" customHeight="1">
      <c r="A85" s="70">
        <v>2012950</v>
      </c>
      <c r="B85" s="83" t="s">
        <v>77</v>
      </c>
      <c r="C85" s="153">
        <v>0</v>
      </c>
    </row>
    <row r="86" spans="1:3" ht="16.5" customHeight="1">
      <c r="A86" s="70">
        <v>2012999</v>
      </c>
      <c r="B86" s="83" t="s">
        <v>119</v>
      </c>
      <c r="C86" s="153">
        <v>316</v>
      </c>
    </row>
    <row r="87" spans="1:3" ht="16.5" customHeight="1">
      <c r="A87" s="70">
        <v>20131</v>
      </c>
      <c r="B87" s="152" t="s">
        <v>120</v>
      </c>
      <c r="C87" s="153">
        <v>3227</v>
      </c>
    </row>
    <row r="88" spans="1:3" ht="16.5" customHeight="1">
      <c r="A88" s="70">
        <v>2013101</v>
      </c>
      <c r="B88" s="83" t="s">
        <v>65</v>
      </c>
      <c r="C88" s="153">
        <v>945</v>
      </c>
    </row>
    <row r="89" spans="1:3" ht="16.5" customHeight="1">
      <c r="A89" s="70">
        <v>2013102</v>
      </c>
      <c r="B89" s="83" t="s">
        <v>74</v>
      </c>
      <c r="C89" s="153">
        <v>0</v>
      </c>
    </row>
    <row r="90" spans="1:3" ht="16.5" customHeight="1">
      <c r="A90" s="70">
        <v>2013150</v>
      </c>
      <c r="B90" s="83" t="s">
        <v>77</v>
      </c>
      <c r="C90" s="153">
        <v>223</v>
      </c>
    </row>
    <row r="91" spans="1:3" ht="16.5" customHeight="1">
      <c r="A91" s="70">
        <v>2013199</v>
      </c>
      <c r="B91" s="83" t="s">
        <v>121</v>
      </c>
      <c r="C91" s="153">
        <v>2059</v>
      </c>
    </row>
    <row r="92" spans="1:3" ht="16.5" customHeight="1">
      <c r="A92" s="70">
        <v>20132</v>
      </c>
      <c r="B92" s="152" t="s">
        <v>122</v>
      </c>
      <c r="C92" s="153">
        <v>1583</v>
      </c>
    </row>
    <row r="93" spans="1:3" ht="16.5" customHeight="1">
      <c r="A93" s="70">
        <v>2013201</v>
      </c>
      <c r="B93" s="83" t="s">
        <v>65</v>
      </c>
      <c r="C93" s="153">
        <v>831</v>
      </c>
    </row>
    <row r="94" spans="1:3" ht="16.5" customHeight="1">
      <c r="A94" s="70">
        <v>2013299</v>
      </c>
      <c r="B94" s="83" t="s">
        <v>123</v>
      </c>
      <c r="C94" s="153">
        <v>752</v>
      </c>
    </row>
    <row r="95" spans="1:3" ht="16.5" customHeight="1">
      <c r="A95" s="70">
        <v>20133</v>
      </c>
      <c r="B95" s="152" t="s">
        <v>124</v>
      </c>
      <c r="C95" s="153">
        <v>1718</v>
      </c>
    </row>
    <row r="96" spans="1:3" ht="16.5" customHeight="1">
      <c r="A96" s="70">
        <v>2013301</v>
      </c>
      <c r="B96" s="83" t="s">
        <v>65</v>
      </c>
      <c r="C96" s="153">
        <v>793</v>
      </c>
    </row>
    <row r="97" spans="1:3" ht="16.5" customHeight="1">
      <c r="A97" s="70">
        <v>2013399</v>
      </c>
      <c r="B97" s="83" t="s">
        <v>125</v>
      </c>
      <c r="C97" s="153">
        <v>925</v>
      </c>
    </row>
    <row r="98" spans="1:3" ht="16.5" customHeight="1">
      <c r="A98" s="70">
        <v>20134</v>
      </c>
      <c r="B98" s="152" t="s">
        <v>126</v>
      </c>
      <c r="C98" s="153">
        <v>402</v>
      </c>
    </row>
    <row r="99" spans="1:3" ht="16.5" customHeight="1">
      <c r="A99" s="70">
        <v>2013401</v>
      </c>
      <c r="B99" s="83" t="s">
        <v>65</v>
      </c>
      <c r="C99" s="153">
        <v>332</v>
      </c>
    </row>
    <row r="100" spans="1:3" ht="16.5" customHeight="1">
      <c r="A100" s="70">
        <v>2013499</v>
      </c>
      <c r="B100" s="83" t="s">
        <v>127</v>
      </c>
      <c r="C100" s="153">
        <v>70</v>
      </c>
    </row>
    <row r="101" spans="1:3" ht="16.5" customHeight="1">
      <c r="A101" s="70">
        <v>20136</v>
      </c>
      <c r="B101" s="152" t="s">
        <v>128</v>
      </c>
      <c r="C101" s="153">
        <v>3051</v>
      </c>
    </row>
    <row r="102" spans="1:3" ht="16.5" customHeight="1">
      <c r="A102" s="70">
        <v>2013601</v>
      </c>
      <c r="B102" s="83" t="s">
        <v>65</v>
      </c>
      <c r="C102" s="153">
        <v>1637</v>
      </c>
    </row>
    <row r="103" spans="1:3" ht="16.5" customHeight="1">
      <c r="A103" s="70">
        <v>2013699</v>
      </c>
      <c r="B103" s="83" t="s">
        <v>129</v>
      </c>
      <c r="C103" s="153">
        <v>1414</v>
      </c>
    </row>
    <row r="104" spans="1:3" ht="16.5" customHeight="1">
      <c r="A104" s="70">
        <v>20199</v>
      </c>
      <c r="B104" s="152" t="s">
        <v>130</v>
      </c>
      <c r="C104" s="153">
        <v>2370</v>
      </c>
    </row>
    <row r="105" spans="1:3" ht="16.5" customHeight="1">
      <c r="A105" s="70">
        <v>2019901</v>
      </c>
      <c r="B105" s="83" t="s">
        <v>131</v>
      </c>
      <c r="C105" s="153">
        <v>0</v>
      </c>
    </row>
    <row r="106" spans="1:3" ht="16.5" customHeight="1">
      <c r="A106" s="70">
        <v>2019999</v>
      </c>
      <c r="B106" s="83" t="s">
        <v>132</v>
      </c>
      <c r="C106" s="153">
        <v>2370</v>
      </c>
    </row>
    <row r="107" spans="1:3" ht="16.5" customHeight="1">
      <c r="A107" s="70">
        <v>203</v>
      </c>
      <c r="B107" s="152" t="s">
        <v>133</v>
      </c>
      <c r="C107" s="153">
        <v>407</v>
      </c>
    </row>
    <row r="108" spans="1:3" ht="16.5" customHeight="1">
      <c r="A108" s="70">
        <v>20306</v>
      </c>
      <c r="B108" s="152" t="s">
        <v>134</v>
      </c>
      <c r="C108" s="153">
        <v>407</v>
      </c>
    </row>
    <row r="109" spans="1:3" ht="16.5" customHeight="1">
      <c r="A109" s="70">
        <v>2030601</v>
      </c>
      <c r="B109" s="83" t="s">
        <v>135</v>
      </c>
      <c r="C109" s="153">
        <v>90</v>
      </c>
    </row>
    <row r="110" spans="1:3" ht="16.5" customHeight="1">
      <c r="A110" s="70">
        <v>2030605</v>
      </c>
      <c r="B110" s="83" t="s">
        <v>136</v>
      </c>
      <c r="C110" s="153">
        <v>8</v>
      </c>
    </row>
    <row r="111" spans="1:3" ht="16.5" customHeight="1">
      <c r="A111" s="70">
        <v>2030606</v>
      </c>
      <c r="B111" s="83" t="s">
        <v>137</v>
      </c>
      <c r="C111" s="153">
        <v>120</v>
      </c>
    </row>
    <row r="112" spans="1:3" ht="16.5" customHeight="1">
      <c r="A112" s="70">
        <v>2030607</v>
      </c>
      <c r="B112" s="83" t="s">
        <v>138</v>
      </c>
      <c r="C112" s="153">
        <v>189</v>
      </c>
    </row>
    <row r="113" spans="1:3" ht="16.5" customHeight="1">
      <c r="A113" s="70">
        <v>2030699</v>
      </c>
      <c r="B113" s="83" t="s">
        <v>139</v>
      </c>
      <c r="C113" s="153">
        <v>0</v>
      </c>
    </row>
    <row r="114" spans="1:3" ht="16.5" customHeight="1">
      <c r="A114" s="70">
        <v>204</v>
      </c>
      <c r="B114" s="152" t="s">
        <v>140</v>
      </c>
      <c r="C114" s="153">
        <v>46823</v>
      </c>
    </row>
    <row r="115" spans="1:3" ht="16.5" customHeight="1">
      <c r="A115" s="70">
        <v>20401</v>
      </c>
      <c r="B115" s="152" t="s">
        <v>141</v>
      </c>
      <c r="C115" s="153">
        <v>1171</v>
      </c>
    </row>
    <row r="116" spans="1:3" ht="16.5" customHeight="1">
      <c r="A116" s="70">
        <v>2040101</v>
      </c>
      <c r="B116" s="83" t="s">
        <v>142</v>
      </c>
      <c r="C116" s="153">
        <v>60</v>
      </c>
    </row>
    <row r="117" spans="1:3" ht="16.5" customHeight="1">
      <c r="A117" s="70">
        <v>2040103</v>
      </c>
      <c r="B117" s="83" t="s">
        <v>143</v>
      </c>
      <c r="C117" s="153">
        <v>1111</v>
      </c>
    </row>
    <row r="118" spans="1:3" ht="16.5" customHeight="1">
      <c r="A118" s="70">
        <v>20402</v>
      </c>
      <c r="B118" s="152" t="s">
        <v>144</v>
      </c>
      <c r="C118" s="153">
        <v>34143</v>
      </c>
    </row>
    <row r="119" spans="1:3" ht="16.5" customHeight="1">
      <c r="A119" s="70">
        <v>2040201</v>
      </c>
      <c r="B119" s="83" t="s">
        <v>65</v>
      </c>
      <c r="C119" s="153">
        <v>21315</v>
      </c>
    </row>
    <row r="120" spans="1:3" ht="16.5" customHeight="1">
      <c r="A120" s="70">
        <v>2040202</v>
      </c>
      <c r="B120" s="83" t="s">
        <v>74</v>
      </c>
      <c r="C120" s="153">
        <v>910</v>
      </c>
    </row>
    <row r="121" spans="1:3" ht="16.5" customHeight="1">
      <c r="A121" s="70">
        <v>2040204</v>
      </c>
      <c r="B121" s="83" t="s">
        <v>145</v>
      </c>
      <c r="C121" s="153">
        <v>5609</v>
      </c>
    </row>
    <row r="122" spans="1:3" ht="16.5" customHeight="1">
      <c r="A122" s="70">
        <v>2040206</v>
      </c>
      <c r="B122" s="83" t="s">
        <v>146</v>
      </c>
      <c r="C122" s="153">
        <v>100</v>
      </c>
    </row>
    <row r="123" spans="1:3" ht="16.5" customHeight="1">
      <c r="A123" s="70">
        <v>2040211</v>
      </c>
      <c r="B123" s="83" t="s">
        <v>149</v>
      </c>
      <c r="C123" s="153">
        <v>616</v>
      </c>
    </row>
    <row r="124" spans="1:3" ht="16.5" customHeight="1">
      <c r="A124" s="70">
        <v>2040212</v>
      </c>
      <c r="B124" s="83" t="s">
        <v>150</v>
      </c>
      <c r="C124" s="153">
        <v>2711</v>
      </c>
    </row>
    <row r="125" spans="1:3" ht="16.5" customHeight="1">
      <c r="A125" s="70">
        <v>2040216</v>
      </c>
      <c r="B125" s="83" t="s">
        <v>151</v>
      </c>
      <c r="C125" s="153">
        <v>70</v>
      </c>
    </row>
    <row r="126" spans="1:3" ht="16.5" customHeight="1">
      <c r="A126" s="70">
        <v>2040217</v>
      </c>
      <c r="B126" s="83" t="s">
        <v>152</v>
      </c>
      <c r="C126" s="153">
        <v>1194</v>
      </c>
    </row>
    <row r="127" spans="1:3" ht="16.5" customHeight="1">
      <c r="A127" s="70">
        <v>2040218</v>
      </c>
      <c r="B127" s="83" t="s">
        <v>153</v>
      </c>
      <c r="C127" s="153">
        <v>80</v>
      </c>
    </row>
    <row r="128" spans="1:3" ht="16.5" customHeight="1">
      <c r="A128" s="70">
        <v>2040219</v>
      </c>
      <c r="B128" s="83" t="s">
        <v>88</v>
      </c>
      <c r="C128" s="153">
        <v>353</v>
      </c>
    </row>
    <row r="129" spans="1:3" ht="16.5" customHeight="1">
      <c r="A129" s="70">
        <v>2040299</v>
      </c>
      <c r="B129" s="83" t="s">
        <v>154</v>
      </c>
      <c r="C129" s="153">
        <v>1185</v>
      </c>
    </row>
    <row r="130" spans="1:3" ht="16.5" customHeight="1">
      <c r="A130" s="70">
        <v>20404</v>
      </c>
      <c r="B130" s="152" t="s">
        <v>155</v>
      </c>
      <c r="C130" s="153">
        <v>2529</v>
      </c>
    </row>
    <row r="131" spans="1:3" ht="16.5" customHeight="1">
      <c r="A131" s="70">
        <v>2040401</v>
      </c>
      <c r="B131" s="83" t="s">
        <v>65</v>
      </c>
      <c r="C131" s="153">
        <v>2173</v>
      </c>
    </row>
    <row r="132" spans="1:3" ht="16.5" customHeight="1">
      <c r="A132" s="70">
        <v>2040405</v>
      </c>
      <c r="B132" s="83" t="s">
        <v>157</v>
      </c>
      <c r="C132" s="153">
        <v>84</v>
      </c>
    </row>
    <row r="133" spans="1:3" ht="16.5" customHeight="1">
      <c r="A133" s="70">
        <v>2040499</v>
      </c>
      <c r="B133" s="83" t="s">
        <v>161</v>
      </c>
      <c r="C133" s="153">
        <v>272</v>
      </c>
    </row>
    <row r="134" spans="1:3" ht="16.5" customHeight="1">
      <c r="A134" s="70">
        <v>20405</v>
      </c>
      <c r="B134" s="152" t="s">
        <v>162</v>
      </c>
      <c r="C134" s="153">
        <v>5442</v>
      </c>
    </row>
    <row r="135" spans="1:3" ht="16.5" customHeight="1">
      <c r="A135" s="70">
        <v>2040501</v>
      </c>
      <c r="B135" s="83" t="s">
        <v>65</v>
      </c>
      <c r="C135" s="153">
        <v>3745</v>
      </c>
    </row>
    <row r="136" spans="1:3" ht="16.5" customHeight="1">
      <c r="A136" s="70">
        <v>2040502</v>
      </c>
      <c r="B136" s="83" t="s">
        <v>74</v>
      </c>
      <c r="C136" s="153">
        <v>125</v>
      </c>
    </row>
    <row r="137" spans="1:3" ht="16.5" customHeight="1">
      <c r="A137" s="70">
        <v>2040504</v>
      </c>
      <c r="B137" s="83" t="s">
        <v>163</v>
      </c>
      <c r="C137" s="153">
        <v>469</v>
      </c>
    </row>
    <row r="138" spans="1:3" ht="16.5" customHeight="1">
      <c r="A138" s="70">
        <v>2040505</v>
      </c>
      <c r="B138" s="83" t="s">
        <v>164</v>
      </c>
      <c r="C138" s="153">
        <v>15</v>
      </c>
    </row>
    <row r="139" spans="1:3" ht="16.5" customHeight="1">
      <c r="A139" s="70">
        <v>2040506</v>
      </c>
      <c r="B139" s="83" t="s">
        <v>165</v>
      </c>
      <c r="C139" s="153">
        <v>0</v>
      </c>
    </row>
    <row r="140" spans="1:3" ht="16.5" customHeight="1">
      <c r="A140" s="70">
        <v>2040599</v>
      </c>
      <c r="B140" s="83" t="s">
        <v>166</v>
      </c>
      <c r="C140" s="153">
        <v>1088</v>
      </c>
    </row>
    <row r="141" spans="1:3" ht="16.5" customHeight="1">
      <c r="A141" s="70">
        <v>20406</v>
      </c>
      <c r="B141" s="152" t="s">
        <v>167</v>
      </c>
      <c r="C141" s="153">
        <v>2538</v>
      </c>
    </row>
    <row r="142" spans="1:3" ht="16.5" customHeight="1">
      <c r="A142" s="70">
        <v>2040601</v>
      </c>
      <c r="B142" s="83" t="s">
        <v>65</v>
      </c>
      <c r="C142" s="153">
        <v>1586</v>
      </c>
    </row>
    <row r="143" spans="1:3" ht="16.5" customHeight="1">
      <c r="A143" s="70">
        <v>2040602</v>
      </c>
      <c r="B143" s="83" t="s">
        <v>74</v>
      </c>
      <c r="C143" s="153">
        <v>0</v>
      </c>
    </row>
    <row r="144" spans="1:3" ht="16.5" customHeight="1">
      <c r="A144" s="70">
        <v>2040604</v>
      </c>
      <c r="B144" s="83" t="s">
        <v>168</v>
      </c>
      <c r="C144" s="153">
        <v>246</v>
      </c>
    </row>
    <row r="145" spans="1:3" ht="16.5" customHeight="1">
      <c r="A145" s="70">
        <v>2040605</v>
      </c>
      <c r="B145" s="83" t="s">
        <v>169</v>
      </c>
      <c r="C145" s="153">
        <v>50</v>
      </c>
    </row>
    <row r="146" spans="1:3" ht="16.5" customHeight="1">
      <c r="A146" s="70">
        <v>2040607</v>
      </c>
      <c r="B146" s="83" t="s">
        <v>170</v>
      </c>
      <c r="C146" s="153">
        <v>49</v>
      </c>
    </row>
    <row r="147" spans="1:3" ht="16.5" customHeight="1">
      <c r="A147" s="70">
        <v>2040610</v>
      </c>
      <c r="B147" s="83" t="s">
        <v>171</v>
      </c>
      <c r="C147" s="153">
        <v>254</v>
      </c>
    </row>
    <row r="148" spans="1:3" ht="16.5" customHeight="1">
      <c r="A148" s="70">
        <v>2040650</v>
      </c>
      <c r="B148" s="83" t="s">
        <v>77</v>
      </c>
      <c r="C148" s="153">
        <v>0</v>
      </c>
    </row>
    <row r="149" spans="1:3" ht="16.5" customHeight="1">
      <c r="A149" s="70">
        <v>2040699</v>
      </c>
      <c r="B149" s="83" t="s">
        <v>172</v>
      </c>
      <c r="C149" s="153">
        <v>353</v>
      </c>
    </row>
    <row r="150" spans="1:3" ht="16.5" customHeight="1">
      <c r="A150" s="70">
        <v>20499</v>
      </c>
      <c r="B150" s="152" t="s">
        <v>173</v>
      </c>
      <c r="C150" s="153">
        <v>1000</v>
      </c>
    </row>
    <row r="151" spans="1:3" ht="16.5" customHeight="1">
      <c r="A151" s="70">
        <v>2049901</v>
      </c>
      <c r="B151" s="83" t="s">
        <v>174</v>
      </c>
      <c r="C151" s="153">
        <v>1000</v>
      </c>
    </row>
    <row r="152" spans="1:3" ht="16.5" customHeight="1">
      <c r="A152" s="70">
        <v>205</v>
      </c>
      <c r="B152" s="152" t="s">
        <v>175</v>
      </c>
      <c r="C152" s="153">
        <v>201781</v>
      </c>
    </row>
    <row r="153" spans="1:3" ht="16.5" customHeight="1">
      <c r="A153" s="70">
        <v>20501</v>
      </c>
      <c r="B153" s="152" t="s">
        <v>176</v>
      </c>
      <c r="C153" s="153">
        <v>1403</v>
      </c>
    </row>
    <row r="154" spans="1:3" ht="16.5" customHeight="1">
      <c r="A154" s="70">
        <v>2050101</v>
      </c>
      <c r="B154" s="83" t="s">
        <v>65</v>
      </c>
      <c r="C154" s="153">
        <v>1213</v>
      </c>
    </row>
    <row r="155" spans="1:3" ht="16.5" customHeight="1">
      <c r="A155" s="70">
        <v>2050199</v>
      </c>
      <c r="B155" s="83" t="s">
        <v>177</v>
      </c>
      <c r="C155" s="153">
        <v>190</v>
      </c>
    </row>
    <row r="156" spans="1:3" ht="16.5" customHeight="1">
      <c r="A156" s="70">
        <v>20502</v>
      </c>
      <c r="B156" s="152" t="s">
        <v>178</v>
      </c>
      <c r="C156" s="153">
        <v>152912</v>
      </c>
    </row>
    <row r="157" spans="1:3" ht="16.5" customHeight="1">
      <c r="A157" s="70">
        <v>2050201</v>
      </c>
      <c r="B157" s="83" t="s">
        <v>179</v>
      </c>
      <c r="C157" s="153">
        <v>9228</v>
      </c>
    </row>
    <row r="158" spans="1:3" ht="16.5" customHeight="1">
      <c r="A158" s="70">
        <v>2050202</v>
      </c>
      <c r="B158" s="83" t="s">
        <v>180</v>
      </c>
      <c r="C158" s="153">
        <v>67912</v>
      </c>
    </row>
    <row r="159" spans="1:3" ht="16.5" customHeight="1">
      <c r="A159" s="70">
        <v>2050203</v>
      </c>
      <c r="B159" s="83" t="s">
        <v>181</v>
      </c>
      <c r="C159" s="153">
        <v>47101</v>
      </c>
    </row>
    <row r="160" spans="1:3" ht="16.5" customHeight="1">
      <c r="A160" s="70">
        <v>2050204</v>
      </c>
      <c r="B160" s="83" t="s">
        <v>182</v>
      </c>
      <c r="C160" s="153">
        <v>22798</v>
      </c>
    </row>
    <row r="161" spans="1:3" ht="16.5" customHeight="1">
      <c r="A161" s="70">
        <v>2050205</v>
      </c>
      <c r="B161" s="83" t="s">
        <v>183</v>
      </c>
      <c r="C161" s="153">
        <v>0</v>
      </c>
    </row>
    <row r="162" spans="1:3" ht="16.5" customHeight="1">
      <c r="A162" s="70">
        <v>2050299</v>
      </c>
      <c r="B162" s="83" t="s">
        <v>184</v>
      </c>
      <c r="C162" s="153">
        <v>5873</v>
      </c>
    </row>
    <row r="163" spans="1:3" ht="16.5" customHeight="1">
      <c r="A163" s="70">
        <v>20503</v>
      </c>
      <c r="B163" s="152" t="s">
        <v>185</v>
      </c>
      <c r="C163" s="153">
        <v>10961</v>
      </c>
    </row>
    <row r="164" spans="1:3" ht="16.5" customHeight="1">
      <c r="A164" s="70">
        <v>2050304</v>
      </c>
      <c r="B164" s="83" t="s">
        <v>186</v>
      </c>
      <c r="C164" s="153">
        <v>10961</v>
      </c>
    </row>
    <row r="165" spans="1:3" ht="16.5" customHeight="1">
      <c r="A165" s="70">
        <v>2050399</v>
      </c>
      <c r="B165" s="83" t="s">
        <v>187</v>
      </c>
      <c r="C165" s="153">
        <v>0</v>
      </c>
    </row>
    <row r="166" spans="1:3" ht="16.5" customHeight="1">
      <c r="A166" s="70">
        <v>20504</v>
      </c>
      <c r="B166" s="152" t="s">
        <v>188</v>
      </c>
      <c r="C166" s="153">
        <v>2349</v>
      </c>
    </row>
    <row r="167" spans="1:3" ht="16.5" customHeight="1">
      <c r="A167" s="70">
        <v>2050499</v>
      </c>
      <c r="B167" s="83" t="s">
        <v>189</v>
      </c>
      <c r="C167" s="153">
        <v>2349</v>
      </c>
    </row>
    <row r="168" spans="1:3" ht="16.5" customHeight="1">
      <c r="A168" s="70">
        <v>20508</v>
      </c>
      <c r="B168" s="152" t="s">
        <v>192</v>
      </c>
      <c r="C168" s="153">
        <v>840</v>
      </c>
    </row>
    <row r="169" spans="1:3" ht="16.5" customHeight="1">
      <c r="A169" s="70">
        <v>2050802</v>
      </c>
      <c r="B169" s="83" t="s">
        <v>193</v>
      </c>
      <c r="C169" s="153">
        <v>840</v>
      </c>
    </row>
    <row r="170" spans="1:3" ht="16.5" customHeight="1">
      <c r="A170" s="70">
        <v>2050899</v>
      </c>
      <c r="B170" s="83" t="s">
        <v>194</v>
      </c>
      <c r="C170" s="153">
        <v>0</v>
      </c>
    </row>
    <row r="171" spans="1:3" ht="16.5" customHeight="1">
      <c r="A171" s="70">
        <v>20509</v>
      </c>
      <c r="B171" s="152" t="s">
        <v>195</v>
      </c>
      <c r="C171" s="153">
        <v>5020</v>
      </c>
    </row>
    <row r="172" spans="1:3" ht="16.5" customHeight="1">
      <c r="A172" s="70">
        <v>2050999</v>
      </c>
      <c r="B172" s="83" t="s">
        <v>196</v>
      </c>
      <c r="C172" s="153">
        <v>5020</v>
      </c>
    </row>
    <row r="173" spans="1:3" ht="16.5" customHeight="1">
      <c r="A173" s="70">
        <v>20599</v>
      </c>
      <c r="B173" s="152" t="s">
        <v>197</v>
      </c>
      <c r="C173" s="153">
        <v>28297</v>
      </c>
    </row>
    <row r="174" spans="1:3" ht="16.5" customHeight="1">
      <c r="A174" s="70">
        <v>2059999</v>
      </c>
      <c r="B174" s="83" t="s">
        <v>198</v>
      </c>
      <c r="C174" s="153">
        <v>28297</v>
      </c>
    </row>
    <row r="175" spans="1:3" ht="16.5" customHeight="1">
      <c r="A175" s="70">
        <v>206</v>
      </c>
      <c r="B175" s="152" t="s">
        <v>199</v>
      </c>
      <c r="C175" s="153">
        <v>11228</v>
      </c>
    </row>
    <row r="176" spans="1:3" ht="16.5" customHeight="1">
      <c r="A176" s="70">
        <v>20601</v>
      </c>
      <c r="B176" s="152" t="s">
        <v>200</v>
      </c>
      <c r="C176" s="153">
        <v>207</v>
      </c>
    </row>
    <row r="177" spans="1:3" ht="16.5" customHeight="1">
      <c r="A177" s="70">
        <v>2060101</v>
      </c>
      <c r="B177" s="83" t="s">
        <v>65</v>
      </c>
      <c r="C177" s="153">
        <v>194</v>
      </c>
    </row>
    <row r="178" spans="1:3" ht="16.5" customHeight="1">
      <c r="A178" s="70">
        <v>2060199</v>
      </c>
      <c r="B178" s="83" t="s">
        <v>201</v>
      </c>
      <c r="C178" s="153">
        <v>13</v>
      </c>
    </row>
    <row r="179" spans="1:3" ht="16.5" customHeight="1">
      <c r="A179" s="70">
        <v>20604</v>
      </c>
      <c r="B179" s="152" t="s">
        <v>202</v>
      </c>
      <c r="C179" s="153">
        <v>2912</v>
      </c>
    </row>
    <row r="180" spans="1:3" ht="16.5" customHeight="1">
      <c r="A180" s="70">
        <v>2060402</v>
      </c>
      <c r="B180" s="83" t="s">
        <v>203</v>
      </c>
      <c r="C180" s="153">
        <v>88</v>
      </c>
    </row>
    <row r="181" spans="1:3" ht="16.5" customHeight="1">
      <c r="A181" s="70">
        <v>2060403</v>
      </c>
      <c r="B181" s="83" t="s">
        <v>204</v>
      </c>
      <c r="C181" s="153">
        <v>2824</v>
      </c>
    </row>
    <row r="182" spans="1:3" ht="16.5" customHeight="1">
      <c r="A182" s="70">
        <v>20605</v>
      </c>
      <c r="B182" s="152" t="s">
        <v>205</v>
      </c>
      <c r="C182" s="153">
        <v>595</v>
      </c>
    </row>
    <row r="183" spans="1:3" ht="16.5" customHeight="1">
      <c r="A183" s="70">
        <v>2060501</v>
      </c>
      <c r="B183" s="83" t="s">
        <v>206</v>
      </c>
      <c r="C183" s="153">
        <v>503</v>
      </c>
    </row>
    <row r="184" spans="1:3" ht="16.5" customHeight="1">
      <c r="A184" s="70">
        <v>2060599</v>
      </c>
      <c r="B184" s="83" t="s">
        <v>207</v>
      </c>
      <c r="C184" s="153">
        <v>92</v>
      </c>
    </row>
    <row r="185" spans="1:3" ht="16.5" customHeight="1">
      <c r="A185" s="70">
        <v>20606</v>
      </c>
      <c r="B185" s="152" t="s">
        <v>208</v>
      </c>
      <c r="C185" s="153">
        <v>123</v>
      </c>
    </row>
    <row r="186" spans="1:3" ht="16.5" customHeight="1">
      <c r="A186" s="70">
        <v>2060601</v>
      </c>
      <c r="B186" s="83" t="s">
        <v>209</v>
      </c>
      <c r="C186" s="153">
        <v>80</v>
      </c>
    </row>
    <row r="187" spans="1:3" ht="16.5" customHeight="1">
      <c r="A187" s="70">
        <v>2060699</v>
      </c>
      <c r="B187" s="83" t="s">
        <v>809</v>
      </c>
      <c r="C187" s="153">
        <v>43</v>
      </c>
    </row>
    <row r="188" spans="1:3" ht="16.5" customHeight="1">
      <c r="A188" s="70">
        <v>20607</v>
      </c>
      <c r="B188" s="152" t="s">
        <v>210</v>
      </c>
      <c r="C188" s="153">
        <v>270</v>
      </c>
    </row>
    <row r="189" spans="1:3" ht="16.5" customHeight="1">
      <c r="A189" s="70">
        <v>2060701</v>
      </c>
      <c r="B189" s="83" t="s">
        <v>206</v>
      </c>
      <c r="C189" s="153">
        <v>146</v>
      </c>
    </row>
    <row r="190" spans="1:3" ht="16.5" customHeight="1">
      <c r="A190" s="70">
        <v>2060702</v>
      </c>
      <c r="B190" s="70" t="s">
        <v>211</v>
      </c>
      <c r="C190" s="153">
        <v>106</v>
      </c>
    </row>
    <row r="191" spans="1:3" ht="16.5" customHeight="1">
      <c r="A191" s="70">
        <v>2060703</v>
      </c>
      <c r="B191" s="83" t="s">
        <v>212</v>
      </c>
      <c r="C191" s="153">
        <v>9</v>
      </c>
    </row>
    <row r="192" spans="1:3" ht="16.5" customHeight="1">
      <c r="A192" s="70">
        <v>2060704</v>
      </c>
      <c r="B192" s="83" t="s">
        <v>213</v>
      </c>
      <c r="C192" s="153">
        <v>9</v>
      </c>
    </row>
    <row r="193" spans="1:3" ht="16.5" customHeight="1">
      <c r="A193" s="70">
        <v>2060799</v>
      </c>
      <c r="B193" s="83" t="s">
        <v>214</v>
      </c>
      <c r="C193" s="153">
        <v>0</v>
      </c>
    </row>
    <row r="194" spans="1:3" ht="16.5" customHeight="1">
      <c r="A194" s="70">
        <v>20608</v>
      </c>
      <c r="B194" s="152" t="s">
        <v>215</v>
      </c>
      <c r="C194" s="153">
        <v>1030</v>
      </c>
    </row>
    <row r="195" spans="1:3" ht="16.5" customHeight="1">
      <c r="A195" s="70">
        <v>2060899</v>
      </c>
      <c r="B195" s="83" t="s">
        <v>216</v>
      </c>
      <c r="C195" s="153">
        <v>1030</v>
      </c>
    </row>
    <row r="196" spans="1:3" ht="16.5" customHeight="1">
      <c r="A196" s="70">
        <v>20699</v>
      </c>
      <c r="B196" s="152" t="s">
        <v>217</v>
      </c>
      <c r="C196" s="153">
        <v>6092</v>
      </c>
    </row>
    <row r="197" spans="1:3" ht="16.5" customHeight="1">
      <c r="A197" s="70">
        <v>2069901</v>
      </c>
      <c r="B197" s="83" t="s">
        <v>218</v>
      </c>
      <c r="C197" s="153">
        <v>3318</v>
      </c>
    </row>
    <row r="198" spans="1:3" ht="16.5" customHeight="1">
      <c r="A198" s="70">
        <v>2069999</v>
      </c>
      <c r="B198" s="83" t="s">
        <v>219</v>
      </c>
      <c r="C198" s="153">
        <v>2774</v>
      </c>
    </row>
    <row r="199" spans="1:3" ht="16.5" customHeight="1">
      <c r="A199" s="70">
        <v>207</v>
      </c>
      <c r="B199" s="152" t="s">
        <v>220</v>
      </c>
      <c r="C199" s="153">
        <v>13854</v>
      </c>
    </row>
    <row r="200" spans="1:3" ht="16.5" customHeight="1">
      <c r="A200" s="70">
        <v>20701</v>
      </c>
      <c r="B200" s="152" t="s">
        <v>221</v>
      </c>
      <c r="C200" s="153">
        <v>3534</v>
      </c>
    </row>
    <row r="201" spans="1:3" ht="16.5" customHeight="1">
      <c r="A201" s="70">
        <v>2070101</v>
      </c>
      <c r="B201" s="83" t="s">
        <v>65</v>
      </c>
      <c r="C201" s="153">
        <v>730</v>
      </c>
    </row>
    <row r="202" spans="1:3" ht="16.5" customHeight="1">
      <c r="A202" s="70">
        <v>2070104</v>
      </c>
      <c r="B202" s="83" t="s">
        <v>222</v>
      </c>
      <c r="C202" s="153">
        <v>748</v>
      </c>
    </row>
    <row r="203" spans="1:3" ht="16.5" customHeight="1">
      <c r="A203" s="70">
        <v>2070107</v>
      </c>
      <c r="B203" s="83" t="s">
        <v>223</v>
      </c>
      <c r="C203" s="153">
        <v>793</v>
      </c>
    </row>
    <row r="204" spans="1:3" ht="16.5" customHeight="1">
      <c r="A204" s="70">
        <v>2070109</v>
      </c>
      <c r="B204" s="83" t="s">
        <v>224</v>
      </c>
      <c r="C204" s="153">
        <v>495</v>
      </c>
    </row>
    <row r="205" spans="1:3" ht="16.5" customHeight="1">
      <c r="A205" s="70">
        <v>2070111</v>
      </c>
      <c r="B205" s="83" t="s">
        <v>225</v>
      </c>
      <c r="C205" s="153">
        <v>206</v>
      </c>
    </row>
    <row r="206" spans="1:3" ht="16.5" customHeight="1">
      <c r="A206" s="70">
        <v>2070199</v>
      </c>
      <c r="B206" s="83" t="s">
        <v>226</v>
      </c>
      <c r="C206" s="153">
        <v>562</v>
      </c>
    </row>
    <row r="207" spans="1:3" ht="16.5" customHeight="1">
      <c r="A207" s="70">
        <v>20702</v>
      </c>
      <c r="B207" s="152" t="s">
        <v>227</v>
      </c>
      <c r="C207" s="153">
        <v>1083</v>
      </c>
    </row>
    <row r="208" spans="1:3" ht="16.5" customHeight="1">
      <c r="A208" s="70">
        <v>2070204</v>
      </c>
      <c r="B208" s="83" t="s">
        <v>228</v>
      </c>
      <c r="C208" s="153">
        <v>781</v>
      </c>
    </row>
    <row r="209" spans="1:3" ht="16.5" customHeight="1">
      <c r="A209" s="70">
        <v>2070205</v>
      </c>
      <c r="B209" s="83" t="s">
        <v>229</v>
      </c>
      <c r="C209" s="153">
        <v>287</v>
      </c>
    </row>
    <row r="210" spans="1:3" ht="16.5" customHeight="1">
      <c r="A210" s="70">
        <v>2070206</v>
      </c>
      <c r="B210" s="83" t="s">
        <v>230</v>
      </c>
      <c r="C210" s="153">
        <v>15</v>
      </c>
    </row>
    <row r="211" spans="1:3" ht="16.5" customHeight="1">
      <c r="A211" s="70">
        <v>2070299</v>
      </c>
      <c r="B211" s="83" t="s">
        <v>231</v>
      </c>
      <c r="C211" s="153">
        <v>0</v>
      </c>
    </row>
    <row r="212" spans="1:3" ht="16.5" customHeight="1">
      <c r="A212" s="70">
        <v>20703</v>
      </c>
      <c r="B212" s="152" t="s">
        <v>232</v>
      </c>
      <c r="C212" s="153">
        <v>1013</v>
      </c>
    </row>
    <row r="213" spans="1:3" ht="16.5" customHeight="1">
      <c r="A213" s="70">
        <v>2070301</v>
      </c>
      <c r="B213" s="83" t="s">
        <v>65</v>
      </c>
      <c r="C213" s="153">
        <v>497</v>
      </c>
    </row>
    <row r="214" spans="1:3" ht="16.5" customHeight="1">
      <c r="A214" s="70">
        <v>2070305</v>
      </c>
      <c r="B214" s="83" t="s">
        <v>233</v>
      </c>
      <c r="C214" s="153">
        <v>86</v>
      </c>
    </row>
    <row r="215" spans="1:3" ht="16.5" customHeight="1">
      <c r="A215" s="70">
        <v>2070308</v>
      </c>
      <c r="B215" s="83" t="s">
        <v>234</v>
      </c>
      <c r="C215" s="153">
        <v>250</v>
      </c>
    </row>
    <row r="216" spans="1:3" ht="16.5" customHeight="1">
      <c r="A216" s="70">
        <v>2070399</v>
      </c>
      <c r="B216" s="83" t="s">
        <v>235</v>
      </c>
      <c r="C216" s="153">
        <v>180</v>
      </c>
    </row>
    <row r="217" spans="1:3" ht="16.5" customHeight="1">
      <c r="A217" s="70">
        <v>20704</v>
      </c>
      <c r="B217" s="152" t="s">
        <v>236</v>
      </c>
      <c r="C217" s="153">
        <v>3249</v>
      </c>
    </row>
    <row r="218" spans="1:3" ht="16.5" customHeight="1">
      <c r="A218" s="70">
        <v>2070401</v>
      </c>
      <c r="B218" s="83" t="s">
        <v>65</v>
      </c>
      <c r="C218" s="153">
        <v>0</v>
      </c>
    </row>
    <row r="219" spans="1:3" ht="16.5" customHeight="1">
      <c r="A219" s="70">
        <v>2070405</v>
      </c>
      <c r="B219" s="83" t="s">
        <v>237</v>
      </c>
      <c r="C219" s="153">
        <v>2403</v>
      </c>
    </row>
    <row r="220" spans="1:3" ht="16.5" customHeight="1">
      <c r="A220" s="70">
        <v>2070406</v>
      </c>
      <c r="B220" s="83" t="s">
        <v>238</v>
      </c>
      <c r="C220" s="153">
        <v>0</v>
      </c>
    </row>
    <row r="221" spans="1:3" ht="16.5" customHeight="1">
      <c r="A221" s="70">
        <v>2070408</v>
      </c>
      <c r="B221" s="83" t="s">
        <v>239</v>
      </c>
      <c r="C221" s="153">
        <v>0</v>
      </c>
    </row>
    <row r="222" spans="1:3" ht="16.5" customHeight="1">
      <c r="A222" s="70">
        <v>2070499</v>
      </c>
      <c r="B222" s="83" t="s">
        <v>240</v>
      </c>
      <c r="C222" s="153">
        <v>846</v>
      </c>
    </row>
    <row r="223" spans="1:3" ht="16.5" customHeight="1">
      <c r="A223" s="70">
        <v>20799</v>
      </c>
      <c r="B223" s="152" t="s">
        <v>241</v>
      </c>
      <c r="C223" s="153">
        <v>4975</v>
      </c>
    </row>
    <row r="224" spans="1:3" ht="16.5" customHeight="1">
      <c r="A224" s="70">
        <v>2079903</v>
      </c>
      <c r="B224" s="83" t="s">
        <v>243</v>
      </c>
      <c r="C224" s="153">
        <v>13</v>
      </c>
    </row>
    <row r="225" spans="1:3" ht="16.5" customHeight="1">
      <c r="A225" s="70">
        <v>2079999</v>
      </c>
      <c r="B225" s="83" t="s">
        <v>244</v>
      </c>
      <c r="C225" s="153">
        <v>4962</v>
      </c>
    </row>
    <row r="226" spans="1:3" ht="16.5" customHeight="1">
      <c r="A226" s="70">
        <v>208</v>
      </c>
      <c r="B226" s="152" t="s">
        <v>245</v>
      </c>
      <c r="C226" s="153">
        <v>73127</v>
      </c>
    </row>
    <row r="227" spans="1:3" ht="16.5" customHeight="1">
      <c r="A227" s="70">
        <v>20801</v>
      </c>
      <c r="B227" s="152" t="s">
        <v>246</v>
      </c>
      <c r="C227" s="153">
        <v>2716</v>
      </c>
    </row>
    <row r="228" spans="1:3" ht="16.5" customHeight="1">
      <c r="A228" s="154">
        <v>2080101</v>
      </c>
      <c r="B228" s="83" t="s">
        <v>65</v>
      </c>
      <c r="C228" s="153">
        <v>1683</v>
      </c>
    </row>
    <row r="229" spans="1:3" ht="16.5" customHeight="1">
      <c r="A229" s="70">
        <v>2080103</v>
      </c>
      <c r="B229" s="83" t="s">
        <v>247</v>
      </c>
      <c r="C229" s="153">
        <v>36</v>
      </c>
    </row>
    <row r="230" spans="1:3" ht="16.5" customHeight="1">
      <c r="A230" s="70">
        <v>2080104</v>
      </c>
      <c r="B230" s="83" t="s">
        <v>248</v>
      </c>
      <c r="C230" s="153">
        <v>14</v>
      </c>
    </row>
    <row r="231" spans="1:3" ht="16.5" customHeight="1">
      <c r="A231" s="70">
        <v>2080106</v>
      </c>
      <c r="B231" s="83" t="s">
        <v>249</v>
      </c>
      <c r="C231" s="153">
        <v>195</v>
      </c>
    </row>
    <row r="232" spans="1:3" ht="16.5" customHeight="1">
      <c r="A232" s="70">
        <v>2080107</v>
      </c>
      <c r="B232" s="83" t="s">
        <v>250</v>
      </c>
      <c r="C232" s="153">
        <v>214</v>
      </c>
    </row>
    <row r="233" spans="1:3" ht="16.5" customHeight="1">
      <c r="A233" s="70">
        <v>2080108</v>
      </c>
      <c r="B233" s="83" t="s">
        <v>88</v>
      </c>
      <c r="C233" s="153">
        <v>430</v>
      </c>
    </row>
    <row r="234" spans="1:3" ht="16.5" customHeight="1">
      <c r="A234" s="70">
        <v>2080110</v>
      </c>
      <c r="B234" s="83" t="s">
        <v>251</v>
      </c>
      <c r="C234" s="153">
        <v>134</v>
      </c>
    </row>
    <row r="235" spans="1:3" ht="16.5" customHeight="1">
      <c r="A235" s="70">
        <v>2080111</v>
      </c>
      <c r="B235" s="83" t="s">
        <v>252</v>
      </c>
      <c r="C235" s="153">
        <v>10</v>
      </c>
    </row>
    <row r="236" spans="1:3" ht="16.5" customHeight="1">
      <c r="A236" s="70">
        <v>2080199</v>
      </c>
      <c r="B236" s="83" t="s">
        <v>253</v>
      </c>
      <c r="C236" s="153">
        <v>0</v>
      </c>
    </row>
    <row r="237" spans="1:3" ht="16.5" customHeight="1">
      <c r="A237" s="70">
        <v>20802</v>
      </c>
      <c r="B237" s="152" t="s">
        <v>254</v>
      </c>
      <c r="C237" s="153">
        <v>1990</v>
      </c>
    </row>
    <row r="238" spans="1:3" ht="16.5" customHeight="1">
      <c r="A238" s="70">
        <v>2080201</v>
      </c>
      <c r="B238" s="83" t="s">
        <v>65</v>
      </c>
      <c r="C238" s="153">
        <v>1405</v>
      </c>
    </row>
    <row r="239" spans="1:3" ht="16.5" customHeight="1">
      <c r="A239" s="70">
        <v>2080203</v>
      </c>
      <c r="B239" s="83" t="s">
        <v>247</v>
      </c>
      <c r="C239" s="153">
        <v>6</v>
      </c>
    </row>
    <row r="240" spans="1:3" ht="16.5" customHeight="1">
      <c r="A240" s="70">
        <v>2080204</v>
      </c>
      <c r="B240" s="83" t="s">
        <v>255</v>
      </c>
      <c r="C240" s="153">
        <v>48</v>
      </c>
    </row>
    <row r="241" spans="1:3" ht="16.5" customHeight="1">
      <c r="A241" s="70">
        <v>2080205</v>
      </c>
      <c r="B241" s="83" t="s">
        <v>256</v>
      </c>
      <c r="C241" s="153">
        <v>70</v>
      </c>
    </row>
    <row r="242" spans="1:3" ht="16.5" customHeight="1">
      <c r="A242" s="70">
        <v>2080206</v>
      </c>
      <c r="B242" s="83" t="s">
        <v>257</v>
      </c>
      <c r="C242" s="153">
        <v>50</v>
      </c>
    </row>
    <row r="243" spans="1:3" ht="16.5" customHeight="1">
      <c r="A243" s="70">
        <v>2080207</v>
      </c>
      <c r="B243" s="83" t="s">
        <v>258</v>
      </c>
      <c r="C243" s="153">
        <v>46</v>
      </c>
    </row>
    <row r="244" spans="1:3" ht="16.5" customHeight="1">
      <c r="A244" s="70">
        <v>2080208</v>
      </c>
      <c r="B244" s="83" t="s">
        <v>259</v>
      </c>
      <c r="C244" s="153">
        <v>178</v>
      </c>
    </row>
    <row r="245" spans="1:3" ht="16.5" customHeight="1">
      <c r="A245" s="70">
        <v>2080299</v>
      </c>
      <c r="B245" s="83" t="s">
        <v>260</v>
      </c>
      <c r="C245" s="153">
        <v>187</v>
      </c>
    </row>
    <row r="246" spans="1:3" ht="16.5" customHeight="1">
      <c r="A246" s="70">
        <v>20805</v>
      </c>
      <c r="B246" s="152" t="s">
        <v>264</v>
      </c>
      <c r="C246" s="153">
        <v>12045</v>
      </c>
    </row>
    <row r="247" spans="1:3" ht="16.5" customHeight="1">
      <c r="A247" s="70">
        <v>2080505</v>
      </c>
      <c r="B247" s="83" t="s">
        <v>265</v>
      </c>
      <c r="C247" s="153">
        <v>8451</v>
      </c>
    </row>
    <row r="248" spans="1:3" ht="16.5" customHeight="1">
      <c r="A248" s="70">
        <v>2080506</v>
      </c>
      <c r="B248" s="83" t="s">
        <v>266</v>
      </c>
      <c r="C248" s="153">
        <v>3414</v>
      </c>
    </row>
    <row r="249" spans="1:3" ht="16.5" customHeight="1">
      <c r="A249" s="70">
        <v>2080507</v>
      </c>
      <c r="B249" s="83" t="s">
        <v>267</v>
      </c>
      <c r="C249" s="153">
        <v>0</v>
      </c>
    </row>
    <row r="250" spans="1:3" ht="16.5" customHeight="1">
      <c r="A250" s="70">
        <v>2080599</v>
      </c>
      <c r="B250" s="83" t="s">
        <v>268</v>
      </c>
      <c r="C250" s="153">
        <v>180</v>
      </c>
    </row>
    <row r="251" spans="1:3" ht="16.5" customHeight="1">
      <c r="A251" s="70">
        <v>20807</v>
      </c>
      <c r="B251" s="152" t="s">
        <v>269</v>
      </c>
      <c r="C251" s="153">
        <v>975</v>
      </c>
    </row>
    <row r="252" spans="1:3" ht="16.5" customHeight="1">
      <c r="A252" s="70">
        <v>2080799</v>
      </c>
      <c r="B252" s="83" t="s">
        <v>270</v>
      </c>
      <c r="C252" s="153">
        <v>975</v>
      </c>
    </row>
    <row r="253" spans="1:3" ht="16.5" customHeight="1">
      <c r="A253" s="70">
        <v>20808</v>
      </c>
      <c r="B253" s="152" t="s">
        <v>271</v>
      </c>
      <c r="C253" s="153">
        <v>3221</v>
      </c>
    </row>
    <row r="254" spans="1:3" ht="16.5" customHeight="1">
      <c r="A254" s="70">
        <v>2080802</v>
      </c>
      <c r="B254" s="70" t="s">
        <v>273</v>
      </c>
      <c r="C254" s="153">
        <v>1129</v>
      </c>
    </row>
    <row r="255" spans="1:3" ht="16.5" customHeight="1">
      <c r="A255" s="70">
        <v>2080803</v>
      </c>
      <c r="B255" s="83" t="s">
        <v>274</v>
      </c>
      <c r="C255" s="153">
        <v>0</v>
      </c>
    </row>
    <row r="256" spans="1:3" ht="16.5" customHeight="1">
      <c r="A256" s="70">
        <v>2080804</v>
      </c>
      <c r="B256" s="83" t="s">
        <v>275</v>
      </c>
      <c r="C256" s="153">
        <v>31</v>
      </c>
    </row>
    <row r="257" spans="1:3" ht="16.5" customHeight="1">
      <c r="A257" s="70">
        <v>2080805</v>
      </c>
      <c r="B257" s="83" t="s">
        <v>276</v>
      </c>
      <c r="C257" s="153">
        <v>0</v>
      </c>
    </row>
    <row r="258" spans="1:3" ht="16.5" customHeight="1">
      <c r="A258" s="70">
        <v>2080806</v>
      </c>
      <c r="B258" s="83" t="s">
        <v>277</v>
      </c>
      <c r="C258" s="153">
        <v>550</v>
      </c>
    </row>
    <row r="259" spans="1:3" ht="16.5" customHeight="1">
      <c r="A259" s="70">
        <v>2080899</v>
      </c>
      <c r="B259" s="83" t="s">
        <v>278</v>
      </c>
      <c r="C259" s="153">
        <v>1511</v>
      </c>
    </row>
    <row r="260" spans="1:3" ht="16.5" customHeight="1">
      <c r="A260" s="70">
        <v>20809</v>
      </c>
      <c r="B260" s="152" t="s">
        <v>279</v>
      </c>
      <c r="C260" s="153">
        <v>1449</v>
      </c>
    </row>
    <row r="261" spans="1:3" ht="16.5" customHeight="1">
      <c r="A261" s="70">
        <v>2080901</v>
      </c>
      <c r="B261" s="83" t="s">
        <v>280</v>
      </c>
      <c r="C261" s="153">
        <v>1241</v>
      </c>
    </row>
    <row r="262" spans="1:3" ht="16.5" customHeight="1">
      <c r="A262" s="70">
        <v>2080902</v>
      </c>
      <c r="B262" s="83" t="s">
        <v>281</v>
      </c>
      <c r="C262" s="153">
        <v>87</v>
      </c>
    </row>
    <row r="263" spans="1:3" ht="16.5" customHeight="1">
      <c r="A263" s="70">
        <v>2080904</v>
      </c>
      <c r="B263" s="83" t="s">
        <v>282</v>
      </c>
      <c r="C263" s="153">
        <v>121</v>
      </c>
    </row>
    <row r="264" spans="1:3" ht="16.5" customHeight="1">
      <c r="A264" s="70">
        <v>20810</v>
      </c>
      <c r="B264" s="152" t="s">
        <v>283</v>
      </c>
      <c r="C264" s="153">
        <v>5202</v>
      </c>
    </row>
    <row r="265" spans="1:3" ht="16.5" customHeight="1">
      <c r="A265" s="70">
        <v>2081001</v>
      </c>
      <c r="B265" s="70" t="s">
        <v>284</v>
      </c>
      <c r="C265" s="153">
        <v>1045</v>
      </c>
    </row>
    <row r="266" spans="1:3" ht="16.5" customHeight="1">
      <c r="A266" s="70">
        <v>2081002</v>
      </c>
      <c r="B266" s="70" t="s">
        <v>285</v>
      </c>
      <c r="C266" s="153">
        <v>3053</v>
      </c>
    </row>
    <row r="267" spans="1:3" ht="16.5" customHeight="1">
      <c r="A267" s="70">
        <v>2081004</v>
      </c>
      <c r="B267" s="83" t="s">
        <v>286</v>
      </c>
      <c r="C267" s="153">
        <v>677</v>
      </c>
    </row>
    <row r="268" spans="1:3" ht="16.5" customHeight="1">
      <c r="A268" s="70">
        <v>2081005</v>
      </c>
      <c r="B268" s="83" t="s">
        <v>287</v>
      </c>
      <c r="C268" s="153">
        <v>157</v>
      </c>
    </row>
    <row r="269" spans="1:3" ht="16.5" customHeight="1">
      <c r="A269" s="70">
        <v>2081099</v>
      </c>
      <c r="B269" s="83" t="s">
        <v>288</v>
      </c>
      <c r="C269" s="153">
        <v>270</v>
      </c>
    </row>
    <row r="270" spans="1:3" ht="16.5" customHeight="1">
      <c r="A270" s="70">
        <v>20811</v>
      </c>
      <c r="B270" s="152" t="s">
        <v>289</v>
      </c>
      <c r="C270" s="153">
        <v>6179</v>
      </c>
    </row>
    <row r="271" spans="1:3" ht="16.5" customHeight="1">
      <c r="A271" s="70">
        <v>2081101</v>
      </c>
      <c r="B271" s="83" t="s">
        <v>65</v>
      </c>
      <c r="C271" s="153">
        <v>400</v>
      </c>
    </row>
    <row r="272" spans="1:3" ht="16.5" customHeight="1">
      <c r="A272" s="70">
        <v>2081103</v>
      </c>
      <c r="B272" s="83" t="s">
        <v>247</v>
      </c>
      <c r="C272" s="153">
        <v>10</v>
      </c>
    </row>
    <row r="273" spans="1:3" ht="16.5" customHeight="1">
      <c r="A273" s="70">
        <v>2081104</v>
      </c>
      <c r="B273" s="83" t="s">
        <v>290</v>
      </c>
      <c r="C273" s="153">
        <v>227</v>
      </c>
    </row>
    <row r="274" spans="1:3" ht="16.5" customHeight="1">
      <c r="A274" s="70">
        <v>2081105</v>
      </c>
      <c r="B274" s="83" t="s">
        <v>291</v>
      </c>
      <c r="C274" s="153">
        <v>103</v>
      </c>
    </row>
    <row r="275" spans="1:3" ht="16.5" customHeight="1">
      <c r="A275" s="70">
        <v>2081106</v>
      </c>
      <c r="B275" s="83" t="s">
        <v>292</v>
      </c>
      <c r="C275" s="153">
        <v>37</v>
      </c>
    </row>
    <row r="276" spans="1:3" ht="16.5" customHeight="1">
      <c r="A276" s="70">
        <v>2081107</v>
      </c>
      <c r="B276" s="83" t="s">
        <v>293</v>
      </c>
      <c r="C276" s="153">
        <v>5060</v>
      </c>
    </row>
    <row r="277" spans="1:3" ht="16.5" customHeight="1">
      <c r="A277" s="70">
        <v>2081199</v>
      </c>
      <c r="B277" s="83" t="s">
        <v>294</v>
      </c>
      <c r="C277" s="153">
        <v>342</v>
      </c>
    </row>
    <row r="278" spans="1:3" ht="16.5" customHeight="1">
      <c r="A278" s="70">
        <v>20815</v>
      </c>
      <c r="B278" s="152" t="s">
        <v>295</v>
      </c>
      <c r="C278" s="153">
        <v>290</v>
      </c>
    </row>
    <row r="279" spans="1:3" ht="16.5" customHeight="1">
      <c r="A279" s="70">
        <v>2081501</v>
      </c>
      <c r="B279" s="83" t="s">
        <v>296</v>
      </c>
      <c r="C279" s="153">
        <v>0</v>
      </c>
    </row>
    <row r="280" spans="1:3" ht="16.5" customHeight="1">
      <c r="A280" s="70">
        <v>2081502</v>
      </c>
      <c r="B280" s="83" t="s">
        <v>297</v>
      </c>
      <c r="C280" s="153">
        <v>290</v>
      </c>
    </row>
    <row r="281" spans="1:3" ht="16.5" customHeight="1">
      <c r="A281" s="70">
        <v>20816</v>
      </c>
      <c r="B281" s="155" t="s">
        <v>298</v>
      </c>
      <c r="C281" s="153">
        <v>235</v>
      </c>
    </row>
    <row r="282" spans="1:3" ht="16.5" customHeight="1">
      <c r="A282" s="70">
        <v>2081601</v>
      </c>
      <c r="B282" s="83" t="s">
        <v>65</v>
      </c>
      <c r="C282" s="153">
        <v>139</v>
      </c>
    </row>
    <row r="283" spans="1:3" ht="16.5" customHeight="1">
      <c r="A283" s="70">
        <v>2081699</v>
      </c>
      <c r="B283" s="83" t="s">
        <v>299</v>
      </c>
      <c r="C283" s="153">
        <v>96</v>
      </c>
    </row>
    <row r="284" spans="1:3" ht="16.5" customHeight="1">
      <c r="A284" s="70">
        <v>20819</v>
      </c>
      <c r="B284" s="152" t="s">
        <v>300</v>
      </c>
      <c r="C284" s="153">
        <v>13636</v>
      </c>
    </row>
    <row r="285" spans="1:3" ht="16.5" customHeight="1">
      <c r="A285" s="70">
        <v>2081901</v>
      </c>
      <c r="B285" s="83" t="s">
        <v>301</v>
      </c>
      <c r="C285" s="153">
        <v>502</v>
      </c>
    </row>
    <row r="286" spans="1:3" ht="16.5" customHeight="1">
      <c r="A286" s="70">
        <v>2081902</v>
      </c>
      <c r="B286" s="83" t="s">
        <v>302</v>
      </c>
      <c r="C286" s="153">
        <v>13134</v>
      </c>
    </row>
    <row r="287" spans="1:3" ht="16.5" customHeight="1">
      <c r="A287" s="70">
        <v>20820</v>
      </c>
      <c r="B287" s="152" t="s">
        <v>303</v>
      </c>
      <c r="C287" s="153">
        <v>1116</v>
      </c>
    </row>
    <row r="288" spans="1:3" ht="16.5" customHeight="1">
      <c r="A288" s="70">
        <v>2082001</v>
      </c>
      <c r="B288" s="83" t="s">
        <v>304</v>
      </c>
      <c r="C288" s="153">
        <v>900</v>
      </c>
    </row>
    <row r="289" spans="1:3" ht="16.5" customHeight="1">
      <c r="A289" s="70">
        <v>2082002</v>
      </c>
      <c r="B289" s="83" t="s">
        <v>305</v>
      </c>
      <c r="C289" s="153">
        <v>216</v>
      </c>
    </row>
    <row r="290" spans="1:3" ht="16.5" customHeight="1">
      <c r="A290" s="70">
        <v>20821</v>
      </c>
      <c r="B290" s="152" t="s">
        <v>306</v>
      </c>
      <c r="C290" s="153">
        <v>410</v>
      </c>
    </row>
    <row r="291" spans="1:3" ht="16.5" customHeight="1">
      <c r="A291" s="70">
        <v>2082102</v>
      </c>
      <c r="B291" s="83" t="s">
        <v>307</v>
      </c>
      <c r="C291" s="153">
        <v>410</v>
      </c>
    </row>
    <row r="292" spans="1:3" ht="16.5" customHeight="1">
      <c r="A292" s="70">
        <v>20825</v>
      </c>
      <c r="B292" s="152" t="s">
        <v>308</v>
      </c>
      <c r="C292" s="153">
        <v>873</v>
      </c>
    </row>
    <row r="293" spans="1:3" ht="16.5" customHeight="1">
      <c r="A293" s="70">
        <v>2082502</v>
      </c>
      <c r="B293" s="83" t="s">
        <v>309</v>
      </c>
      <c r="C293" s="153">
        <v>873</v>
      </c>
    </row>
    <row r="294" spans="1:3" ht="16.5" customHeight="1">
      <c r="A294" s="70">
        <v>20826</v>
      </c>
      <c r="B294" s="152" t="s">
        <v>310</v>
      </c>
      <c r="C294" s="153">
        <v>19857</v>
      </c>
    </row>
    <row r="295" spans="1:3" ht="16.5" customHeight="1">
      <c r="A295" s="70">
        <v>2082602</v>
      </c>
      <c r="B295" s="83" t="s">
        <v>262</v>
      </c>
      <c r="C295" s="153">
        <v>17195</v>
      </c>
    </row>
    <row r="296" spans="1:3" ht="16.5" customHeight="1">
      <c r="A296" s="70">
        <v>2082699</v>
      </c>
      <c r="B296" s="83" t="s">
        <v>810</v>
      </c>
      <c r="C296" s="153">
        <v>2662</v>
      </c>
    </row>
    <row r="297" spans="1:3" ht="16.5" customHeight="1">
      <c r="A297" s="70">
        <v>20899</v>
      </c>
      <c r="B297" s="152" t="s">
        <v>311</v>
      </c>
      <c r="C297" s="153">
        <v>2934</v>
      </c>
    </row>
    <row r="298" spans="1:3" ht="16.5" customHeight="1">
      <c r="A298" s="70">
        <v>2089901</v>
      </c>
      <c r="B298" s="83" t="s">
        <v>312</v>
      </c>
      <c r="C298" s="153">
        <v>2934</v>
      </c>
    </row>
    <row r="299" spans="1:3" ht="16.5" customHeight="1">
      <c r="A299" s="70">
        <v>210</v>
      </c>
      <c r="B299" s="152" t="s">
        <v>313</v>
      </c>
      <c r="C299" s="153">
        <v>74273</v>
      </c>
    </row>
    <row r="300" spans="1:3" ht="16.5" customHeight="1">
      <c r="A300" s="70">
        <v>21001</v>
      </c>
      <c r="B300" s="152" t="s">
        <v>314</v>
      </c>
      <c r="C300" s="153">
        <v>1670</v>
      </c>
    </row>
    <row r="301" spans="1:3" ht="16.5" customHeight="1">
      <c r="A301" s="70">
        <v>2100101</v>
      </c>
      <c r="B301" s="83" t="s">
        <v>65</v>
      </c>
      <c r="C301" s="153">
        <v>1377</v>
      </c>
    </row>
    <row r="302" spans="1:3" ht="16.5" customHeight="1">
      <c r="A302" s="70">
        <v>2100199</v>
      </c>
      <c r="B302" s="83" t="s">
        <v>315</v>
      </c>
      <c r="C302" s="153">
        <v>293</v>
      </c>
    </row>
    <row r="303" spans="1:3" ht="16.5" customHeight="1">
      <c r="A303" s="70">
        <v>21002</v>
      </c>
      <c r="B303" s="152" t="s">
        <v>316</v>
      </c>
      <c r="C303" s="153">
        <v>4416</v>
      </c>
    </row>
    <row r="304" spans="1:3" ht="16.5" customHeight="1">
      <c r="A304" s="70">
        <v>2100201</v>
      </c>
      <c r="B304" s="83" t="s">
        <v>317</v>
      </c>
      <c r="C304" s="153">
        <v>2134</v>
      </c>
    </row>
    <row r="305" spans="1:3" ht="16.5" customHeight="1">
      <c r="A305" s="70">
        <v>2100202</v>
      </c>
      <c r="B305" s="83" t="s">
        <v>318</v>
      </c>
      <c r="C305" s="153">
        <v>1562</v>
      </c>
    </row>
    <row r="306" spans="1:3" ht="16.5" customHeight="1">
      <c r="A306" s="70">
        <v>2100206</v>
      </c>
      <c r="B306" s="83" t="s">
        <v>319</v>
      </c>
      <c r="C306" s="153">
        <v>0</v>
      </c>
    </row>
    <row r="307" spans="1:3" ht="16.5" customHeight="1">
      <c r="A307" s="70">
        <v>2100211</v>
      </c>
      <c r="B307" s="83" t="s">
        <v>320</v>
      </c>
      <c r="C307" s="153">
        <v>20</v>
      </c>
    </row>
    <row r="308" spans="1:3" ht="16.5" customHeight="1">
      <c r="A308" s="70">
        <v>2100299</v>
      </c>
      <c r="B308" s="83" t="s">
        <v>321</v>
      </c>
      <c r="C308" s="153">
        <v>700</v>
      </c>
    </row>
    <row r="309" spans="1:3" ht="16.5" customHeight="1">
      <c r="A309" s="70">
        <v>21003</v>
      </c>
      <c r="B309" s="152" t="s">
        <v>322</v>
      </c>
      <c r="C309" s="153">
        <v>16308</v>
      </c>
    </row>
    <row r="310" spans="1:3" ht="16.5" customHeight="1">
      <c r="A310" s="70">
        <v>2100302</v>
      </c>
      <c r="B310" s="83" t="s">
        <v>323</v>
      </c>
      <c r="C310" s="153">
        <v>16128</v>
      </c>
    </row>
    <row r="311" spans="1:3" ht="16.5" customHeight="1">
      <c r="A311" s="70">
        <v>2100399</v>
      </c>
      <c r="B311" s="83" t="s">
        <v>324</v>
      </c>
      <c r="C311" s="153">
        <v>180</v>
      </c>
    </row>
    <row r="312" spans="1:3" ht="16.5" customHeight="1">
      <c r="A312" s="70">
        <v>21004</v>
      </c>
      <c r="B312" s="152" t="s">
        <v>325</v>
      </c>
      <c r="C312" s="153">
        <v>15206</v>
      </c>
    </row>
    <row r="313" spans="1:3" ht="16.5" customHeight="1">
      <c r="A313" s="70">
        <v>2100401</v>
      </c>
      <c r="B313" s="83" t="s">
        <v>326</v>
      </c>
      <c r="C313" s="153">
        <v>1311</v>
      </c>
    </row>
    <row r="314" spans="1:3" ht="16.5" customHeight="1">
      <c r="A314" s="70">
        <v>2100402</v>
      </c>
      <c r="B314" s="83" t="s">
        <v>327</v>
      </c>
      <c r="C314" s="153">
        <v>954</v>
      </c>
    </row>
    <row r="315" spans="1:3" ht="16.5" customHeight="1">
      <c r="A315" s="70">
        <v>2100403</v>
      </c>
      <c r="B315" s="83" t="s">
        <v>328</v>
      </c>
      <c r="C315" s="153">
        <v>1460</v>
      </c>
    </row>
    <row r="316" spans="1:3" ht="16.5" customHeight="1">
      <c r="A316" s="70">
        <v>2100405</v>
      </c>
      <c r="B316" s="83" t="s">
        <v>329</v>
      </c>
      <c r="C316" s="153">
        <v>782</v>
      </c>
    </row>
    <row r="317" spans="1:3" ht="16.5" customHeight="1">
      <c r="A317" s="70">
        <v>2100406</v>
      </c>
      <c r="B317" s="83" t="s">
        <v>330</v>
      </c>
      <c r="C317" s="153">
        <v>430</v>
      </c>
    </row>
    <row r="318" spans="1:3" ht="16.5" customHeight="1">
      <c r="A318" s="70">
        <v>2100407</v>
      </c>
      <c r="B318" s="83" t="s">
        <v>331</v>
      </c>
      <c r="C318" s="153">
        <v>3817</v>
      </c>
    </row>
    <row r="319" spans="1:3" ht="16.5" customHeight="1">
      <c r="A319" s="70">
        <v>2100408</v>
      </c>
      <c r="B319" s="83" t="s">
        <v>332</v>
      </c>
      <c r="C319" s="153">
        <v>5124</v>
      </c>
    </row>
    <row r="320" spans="1:3" ht="16.5" customHeight="1">
      <c r="A320" s="70">
        <v>2100409</v>
      </c>
      <c r="B320" s="83" t="s">
        <v>333</v>
      </c>
      <c r="C320" s="153">
        <v>870</v>
      </c>
    </row>
    <row r="321" spans="1:3" ht="16.5" customHeight="1">
      <c r="A321" s="70">
        <v>2100410</v>
      </c>
      <c r="B321" s="83" t="s">
        <v>334</v>
      </c>
      <c r="C321" s="153">
        <v>32</v>
      </c>
    </row>
    <row r="322" spans="1:3" ht="16.5" customHeight="1">
      <c r="A322" s="70">
        <v>2100499</v>
      </c>
      <c r="B322" s="70" t="s">
        <v>335</v>
      </c>
      <c r="C322" s="153">
        <v>426</v>
      </c>
    </row>
    <row r="323" spans="1:3" ht="16.5" customHeight="1">
      <c r="A323" s="70">
        <v>21006</v>
      </c>
      <c r="B323" s="155" t="s">
        <v>342</v>
      </c>
      <c r="C323" s="153">
        <v>896</v>
      </c>
    </row>
    <row r="324" spans="1:3" ht="16.5" customHeight="1">
      <c r="A324" s="70">
        <v>2100601</v>
      </c>
      <c r="B324" s="83" t="s">
        <v>343</v>
      </c>
      <c r="C324" s="153">
        <v>896</v>
      </c>
    </row>
    <row r="325" spans="1:3" ht="16.5" customHeight="1">
      <c r="A325" s="70">
        <v>21007</v>
      </c>
      <c r="B325" s="152" t="s">
        <v>344</v>
      </c>
      <c r="C325" s="153">
        <v>2455</v>
      </c>
    </row>
    <row r="326" spans="1:3" ht="16.5" customHeight="1">
      <c r="A326" s="70">
        <v>2100716</v>
      </c>
      <c r="B326" s="83" t="s">
        <v>345</v>
      </c>
      <c r="C326" s="153">
        <v>0</v>
      </c>
    </row>
    <row r="327" spans="1:3" ht="16.5" customHeight="1">
      <c r="A327" s="70">
        <v>2100717</v>
      </c>
      <c r="B327" s="83" t="s">
        <v>346</v>
      </c>
      <c r="C327" s="153">
        <v>1722</v>
      </c>
    </row>
    <row r="328" spans="1:3" ht="16.5" customHeight="1">
      <c r="A328" s="70">
        <v>2100799</v>
      </c>
      <c r="B328" s="83" t="s">
        <v>347</v>
      </c>
      <c r="C328" s="153">
        <v>733</v>
      </c>
    </row>
    <row r="329" spans="1:3" ht="16.5" customHeight="1">
      <c r="A329" s="70">
        <v>21010</v>
      </c>
      <c r="B329" s="152" t="s">
        <v>348</v>
      </c>
      <c r="C329" s="153">
        <v>2108</v>
      </c>
    </row>
    <row r="330" spans="1:3" ht="16.5" customHeight="1">
      <c r="A330" s="70">
        <v>2101001</v>
      </c>
      <c r="B330" s="83" t="s">
        <v>65</v>
      </c>
      <c r="C330" s="153">
        <v>1078</v>
      </c>
    </row>
    <row r="331" spans="1:3" ht="16.5" customHeight="1">
      <c r="A331" s="70">
        <v>2101016</v>
      </c>
      <c r="B331" s="83" t="s">
        <v>349</v>
      </c>
      <c r="C331" s="153">
        <v>114</v>
      </c>
    </row>
    <row r="332" spans="1:3" ht="16.5" customHeight="1">
      <c r="A332" s="70">
        <v>2101050</v>
      </c>
      <c r="B332" s="83" t="s">
        <v>77</v>
      </c>
      <c r="C332" s="153">
        <v>277</v>
      </c>
    </row>
    <row r="333" spans="1:3" ht="16.5" customHeight="1">
      <c r="A333" s="70">
        <v>2101099</v>
      </c>
      <c r="B333" s="83" t="s">
        <v>350</v>
      </c>
      <c r="C333" s="153">
        <v>639</v>
      </c>
    </row>
    <row r="334" spans="1:3" ht="16.5" customHeight="1">
      <c r="A334" s="70">
        <v>21011</v>
      </c>
      <c r="B334" s="152" t="s">
        <v>351</v>
      </c>
      <c r="C334" s="153">
        <v>4089</v>
      </c>
    </row>
    <row r="335" spans="1:3" ht="16.5" customHeight="1">
      <c r="A335" s="70">
        <v>2101101</v>
      </c>
      <c r="B335" s="83" t="s">
        <v>811</v>
      </c>
      <c r="C335" s="153">
        <v>335</v>
      </c>
    </row>
    <row r="336" spans="1:3" ht="16.5" customHeight="1">
      <c r="A336" s="70">
        <v>2101102</v>
      </c>
      <c r="B336" s="83" t="s">
        <v>812</v>
      </c>
      <c r="C336" s="153">
        <v>508</v>
      </c>
    </row>
    <row r="337" spans="1:3" ht="16.5" customHeight="1">
      <c r="A337" s="70">
        <v>2101103</v>
      </c>
      <c r="B337" s="83" t="s">
        <v>813</v>
      </c>
      <c r="C337" s="153">
        <v>1725</v>
      </c>
    </row>
    <row r="338" spans="1:3" ht="16.5" customHeight="1">
      <c r="A338" s="70">
        <v>2101199</v>
      </c>
      <c r="B338" s="83" t="s">
        <v>352</v>
      </c>
      <c r="C338" s="153">
        <v>1521</v>
      </c>
    </row>
    <row r="339" spans="1:3" ht="16.5" customHeight="1">
      <c r="A339" s="70">
        <v>21012</v>
      </c>
      <c r="B339" s="152" t="s">
        <v>353</v>
      </c>
      <c r="C339" s="153">
        <v>22166</v>
      </c>
    </row>
    <row r="340" spans="1:3" ht="16.5" customHeight="1">
      <c r="A340" s="70">
        <v>2101202</v>
      </c>
      <c r="B340" s="70" t="s">
        <v>354</v>
      </c>
      <c r="C340" s="153">
        <v>22166</v>
      </c>
    </row>
    <row r="341" spans="1:3" ht="16.5" customHeight="1">
      <c r="A341" s="70">
        <v>21013</v>
      </c>
      <c r="B341" s="152" t="s">
        <v>355</v>
      </c>
      <c r="C341" s="153">
        <v>4365</v>
      </c>
    </row>
    <row r="342" spans="1:3" ht="16.5" customHeight="1">
      <c r="A342" s="70">
        <v>2101301</v>
      </c>
      <c r="B342" s="83" t="s">
        <v>339</v>
      </c>
      <c r="C342" s="153">
        <v>4365</v>
      </c>
    </row>
    <row r="343" spans="1:3" ht="16.5" customHeight="1">
      <c r="A343" s="70">
        <v>21014</v>
      </c>
      <c r="B343" s="152" t="s">
        <v>356</v>
      </c>
      <c r="C343" s="153">
        <v>337</v>
      </c>
    </row>
    <row r="344" spans="1:3" ht="16.5" customHeight="1">
      <c r="A344" s="70">
        <v>2101401</v>
      </c>
      <c r="B344" s="83" t="s">
        <v>337</v>
      </c>
      <c r="C344" s="153">
        <v>337</v>
      </c>
    </row>
    <row r="345" spans="1:3" ht="16.5" customHeight="1">
      <c r="A345" s="70">
        <v>21099</v>
      </c>
      <c r="B345" s="152" t="s">
        <v>357</v>
      </c>
      <c r="C345" s="153">
        <v>257</v>
      </c>
    </row>
    <row r="346" spans="1:3" ht="16.5" customHeight="1">
      <c r="A346" s="70">
        <v>2109901</v>
      </c>
      <c r="B346" s="70" t="s">
        <v>358</v>
      </c>
      <c r="C346" s="153">
        <v>257</v>
      </c>
    </row>
    <row r="347" spans="1:3" ht="16.5" customHeight="1">
      <c r="A347" s="70">
        <v>211</v>
      </c>
      <c r="B347" s="155" t="s">
        <v>359</v>
      </c>
      <c r="C347" s="153">
        <v>4749</v>
      </c>
    </row>
    <row r="348" spans="1:3" ht="16.5" customHeight="1">
      <c r="A348" s="70">
        <v>21101</v>
      </c>
      <c r="B348" s="152" t="s">
        <v>360</v>
      </c>
      <c r="C348" s="153">
        <v>2344</v>
      </c>
    </row>
    <row r="349" spans="1:3" ht="16.5" customHeight="1">
      <c r="A349" s="70">
        <v>2110101</v>
      </c>
      <c r="B349" s="83" t="s">
        <v>65</v>
      </c>
      <c r="C349" s="153">
        <v>2052</v>
      </c>
    </row>
    <row r="350" spans="1:3" ht="16.5" customHeight="1">
      <c r="A350" s="70">
        <v>2110102</v>
      </c>
      <c r="B350" s="83" t="s">
        <v>74</v>
      </c>
      <c r="C350" s="153">
        <v>92</v>
      </c>
    </row>
    <row r="351" spans="1:3" ht="16.5" customHeight="1">
      <c r="A351" s="70">
        <v>2110199</v>
      </c>
      <c r="B351" s="83" t="s">
        <v>361</v>
      </c>
      <c r="C351" s="153">
        <v>200</v>
      </c>
    </row>
    <row r="352" spans="1:3" ht="16.5" customHeight="1">
      <c r="A352" s="70">
        <v>21102</v>
      </c>
      <c r="B352" s="152" t="s">
        <v>362</v>
      </c>
      <c r="C352" s="153">
        <v>240</v>
      </c>
    </row>
    <row r="353" spans="1:3" ht="16.5" customHeight="1">
      <c r="A353" s="70">
        <v>2110203</v>
      </c>
      <c r="B353" s="83" t="s">
        <v>814</v>
      </c>
      <c r="C353" s="153">
        <v>80</v>
      </c>
    </row>
    <row r="354" spans="1:3" ht="16.5" customHeight="1">
      <c r="A354" s="70">
        <v>2110299</v>
      </c>
      <c r="B354" s="83" t="s">
        <v>363</v>
      </c>
      <c r="C354" s="153">
        <v>160</v>
      </c>
    </row>
    <row r="355" spans="1:3" ht="16.5" customHeight="1">
      <c r="A355" s="70">
        <v>21103</v>
      </c>
      <c r="B355" s="152" t="s">
        <v>364</v>
      </c>
      <c r="C355" s="153">
        <v>218</v>
      </c>
    </row>
    <row r="356" spans="1:3" ht="16.5" customHeight="1">
      <c r="A356" s="70">
        <v>2110301</v>
      </c>
      <c r="B356" s="83" t="s">
        <v>365</v>
      </c>
      <c r="C356" s="153">
        <v>78</v>
      </c>
    </row>
    <row r="357" spans="1:3" ht="16.5" customHeight="1">
      <c r="A357" s="70">
        <v>2110399</v>
      </c>
      <c r="B357" s="83" t="s">
        <v>368</v>
      </c>
      <c r="C357" s="153">
        <v>140</v>
      </c>
    </row>
    <row r="358" spans="1:3" ht="16.5" customHeight="1">
      <c r="A358" s="70">
        <v>21104</v>
      </c>
      <c r="B358" s="152" t="s">
        <v>369</v>
      </c>
      <c r="C358" s="153">
        <v>183</v>
      </c>
    </row>
    <row r="359" spans="1:3" ht="16.5" customHeight="1">
      <c r="A359" s="70">
        <v>2110401</v>
      </c>
      <c r="B359" s="83" t="s">
        <v>370</v>
      </c>
      <c r="C359" s="153">
        <v>183</v>
      </c>
    </row>
    <row r="360" spans="1:3" ht="16.5" customHeight="1">
      <c r="A360" s="70">
        <v>2110402</v>
      </c>
      <c r="B360" s="83" t="s">
        <v>371</v>
      </c>
      <c r="C360" s="153">
        <v>0</v>
      </c>
    </row>
    <row r="361" spans="1:3" ht="16.5" customHeight="1">
      <c r="A361" s="70">
        <v>21111</v>
      </c>
      <c r="B361" s="152" t="s">
        <v>372</v>
      </c>
      <c r="C361" s="153">
        <v>55</v>
      </c>
    </row>
    <row r="362" spans="1:3" ht="16.5" customHeight="1">
      <c r="A362" s="70">
        <v>2111101</v>
      </c>
      <c r="B362" s="83" t="s">
        <v>373</v>
      </c>
      <c r="C362" s="153">
        <v>55</v>
      </c>
    </row>
    <row r="363" spans="1:3" ht="16.5" customHeight="1">
      <c r="A363" s="70">
        <v>21112</v>
      </c>
      <c r="B363" s="152" t="s">
        <v>374</v>
      </c>
      <c r="C363" s="153">
        <v>0</v>
      </c>
    </row>
    <row r="364" spans="1:3" ht="16.5" customHeight="1">
      <c r="A364" s="70">
        <v>2111201</v>
      </c>
      <c r="B364" s="83" t="s">
        <v>375</v>
      </c>
      <c r="C364" s="153">
        <v>0</v>
      </c>
    </row>
    <row r="365" spans="1:3" ht="16.5" customHeight="1">
      <c r="A365" s="70">
        <v>21199</v>
      </c>
      <c r="B365" s="152" t="s">
        <v>376</v>
      </c>
      <c r="C365" s="153">
        <v>1709</v>
      </c>
    </row>
    <row r="366" spans="1:3" ht="16.5" customHeight="1">
      <c r="A366" s="70">
        <v>2119901</v>
      </c>
      <c r="B366" s="83" t="s">
        <v>377</v>
      </c>
      <c r="C366" s="153">
        <v>1709</v>
      </c>
    </row>
    <row r="367" spans="1:3" ht="16.5" customHeight="1">
      <c r="A367" s="70">
        <v>212</v>
      </c>
      <c r="B367" s="152" t="s">
        <v>378</v>
      </c>
      <c r="C367" s="153">
        <v>20396</v>
      </c>
    </row>
    <row r="368" spans="1:3" ht="16.5" customHeight="1">
      <c r="A368" s="70">
        <v>21201</v>
      </c>
      <c r="B368" s="152" t="s">
        <v>379</v>
      </c>
      <c r="C368" s="153">
        <v>11791</v>
      </c>
    </row>
    <row r="369" spans="1:3" ht="16.5" customHeight="1">
      <c r="A369" s="70">
        <v>2120101</v>
      </c>
      <c r="B369" s="83" t="s">
        <v>65</v>
      </c>
      <c r="C369" s="153">
        <v>10510</v>
      </c>
    </row>
    <row r="370" spans="1:3" ht="16.5" customHeight="1">
      <c r="A370" s="70">
        <v>2120104</v>
      </c>
      <c r="B370" s="83" t="s">
        <v>380</v>
      </c>
      <c r="C370" s="153">
        <v>240</v>
      </c>
    </row>
    <row r="371" spans="1:3" ht="16.5" customHeight="1">
      <c r="A371" s="70">
        <v>2120199</v>
      </c>
      <c r="B371" s="83" t="s">
        <v>381</v>
      </c>
      <c r="C371" s="153">
        <v>1041</v>
      </c>
    </row>
    <row r="372" spans="1:3" ht="16.5" customHeight="1">
      <c r="A372" s="70">
        <v>21202</v>
      </c>
      <c r="B372" s="152" t="s">
        <v>382</v>
      </c>
      <c r="C372" s="153">
        <v>0</v>
      </c>
    </row>
    <row r="373" spans="1:3" ht="16.5" customHeight="1">
      <c r="A373" s="70">
        <v>2120201</v>
      </c>
      <c r="B373" s="83" t="s">
        <v>383</v>
      </c>
      <c r="C373" s="153">
        <v>0</v>
      </c>
    </row>
    <row r="374" spans="1:3" ht="16.5" customHeight="1">
      <c r="A374" s="70">
        <v>21203</v>
      </c>
      <c r="B374" s="152" t="s">
        <v>384</v>
      </c>
      <c r="C374" s="153">
        <v>531</v>
      </c>
    </row>
    <row r="375" spans="1:3" ht="16.5" customHeight="1">
      <c r="A375" s="70">
        <v>2120303</v>
      </c>
      <c r="B375" s="83" t="s">
        <v>385</v>
      </c>
      <c r="C375" s="153">
        <v>0</v>
      </c>
    </row>
    <row r="376" spans="1:3" ht="16.5" customHeight="1">
      <c r="A376" s="70">
        <v>2120399</v>
      </c>
      <c r="B376" s="83" t="s">
        <v>386</v>
      </c>
      <c r="C376" s="153">
        <v>531</v>
      </c>
    </row>
    <row r="377" spans="1:3" ht="16.5" customHeight="1">
      <c r="A377" s="70">
        <v>21205</v>
      </c>
      <c r="B377" s="152" t="s">
        <v>387</v>
      </c>
      <c r="C377" s="153">
        <v>510</v>
      </c>
    </row>
    <row r="378" spans="1:3" ht="16.5" customHeight="1">
      <c r="A378" s="70">
        <v>2120501</v>
      </c>
      <c r="B378" s="83" t="s">
        <v>388</v>
      </c>
      <c r="C378" s="153">
        <v>510</v>
      </c>
    </row>
    <row r="379" spans="1:3" ht="16.5" customHeight="1">
      <c r="A379" s="70">
        <v>21299</v>
      </c>
      <c r="B379" s="152" t="s">
        <v>389</v>
      </c>
      <c r="C379" s="153">
        <v>7564</v>
      </c>
    </row>
    <row r="380" spans="1:3" ht="16.5" customHeight="1">
      <c r="A380" s="70">
        <v>2129999</v>
      </c>
      <c r="B380" s="83" t="s">
        <v>390</v>
      </c>
      <c r="C380" s="153">
        <v>7564</v>
      </c>
    </row>
    <row r="381" spans="1:3" ht="16.5" customHeight="1">
      <c r="A381" s="70">
        <v>213</v>
      </c>
      <c r="B381" s="152" t="s">
        <v>391</v>
      </c>
      <c r="C381" s="153">
        <v>39301</v>
      </c>
    </row>
    <row r="382" spans="1:3" ht="16.5" customHeight="1">
      <c r="A382" s="70">
        <v>21301</v>
      </c>
      <c r="B382" s="152" t="s">
        <v>392</v>
      </c>
      <c r="C382" s="153">
        <v>11365</v>
      </c>
    </row>
    <row r="383" spans="1:3" ht="16.5" customHeight="1">
      <c r="A383" s="70">
        <v>2130101</v>
      </c>
      <c r="B383" s="83" t="s">
        <v>65</v>
      </c>
      <c r="C383" s="153">
        <v>2461</v>
      </c>
    </row>
    <row r="384" spans="1:3" ht="16.5" customHeight="1">
      <c r="A384" s="70">
        <v>2130104</v>
      </c>
      <c r="B384" s="83" t="s">
        <v>77</v>
      </c>
      <c r="C384" s="153">
        <v>917</v>
      </c>
    </row>
    <row r="385" spans="1:3" ht="16.5" customHeight="1">
      <c r="A385" s="70">
        <v>2130106</v>
      </c>
      <c r="B385" s="83" t="s">
        <v>393</v>
      </c>
      <c r="C385" s="153">
        <v>50</v>
      </c>
    </row>
    <row r="386" spans="1:3" ht="16.5" customHeight="1">
      <c r="A386" s="70">
        <v>2130108</v>
      </c>
      <c r="B386" s="83" t="s">
        <v>394</v>
      </c>
      <c r="C386" s="153">
        <v>414</v>
      </c>
    </row>
    <row r="387" spans="1:3" ht="16.5" customHeight="1">
      <c r="A387" s="70">
        <v>2130109</v>
      </c>
      <c r="B387" s="83" t="s">
        <v>395</v>
      </c>
      <c r="C387" s="153">
        <v>70</v>
      </c>
    </row>
    <row r="388" spans="1:3" ht="16.5" customHeight="1">
      <c r="A388" s="70">
        <v>2130119</v>
      </c>
      <c r="B388" s="70" t="s">
        <v>397</v>
      </c>
      <c r="C388" s="153">
        <v>0</v>
      </c>
    </row>
    <row r="389" spans="1:3" ht="16.5" customHeight="1">
      <c r="A389" s="70">
        <v>2130120</v>
      </c>
      <c r="B389" s="83" t="s">
        <v>398</v>
      </c>
      <c r="C389" s="153">
        <v>50</v>
      </c>
    </row>
    <row r="390" spans="1:3" ht="16.5" customHeight="1">
      <c r="A390" s="70">
        <v>2130122</v>
      </c>
      <c r="B390" s="83" t="s">
        <v>399</v>
      </c>
      <c r="C390" s="153">
        <v>620</v>
      </c>
    </row>
    <row r="391" spans="1:3" ht="16.5" customHeight="1">
      <c r="A391" s="70">
        <v>2130124</v>
      </c>
      <c r="B391" s="83" t="s">
        <v>400</v>
      </c>
      <c r="C391" s="153">
        <v>0</v>
      </c>
    </row>
    <row r="392" spans="1:3" ht="16.5" customHeight="1">
      <c r="A392" s="70">
        <v>2130125</v>
      </c>
      <c r="B392" s="83" t="s">
        <v>401</v>
      </c>
      <c r="C392" s="153">
        <v>100</v>
      </c>
    </row>
    <row r="393" spans="1:3" ht="16.5" customHeight="1">
      <c r="A393" s="70">
        <v>2130126</v>
      </c>
      <c r="B393" s="83" t="s">
        <v>402</v>
      </c>
      <c r="C393" s="153">
        <v>0</v>
      </c>
    </row>
    <row r="394" spans="1:3" ht="16.5" customHeight="1">
      <c r="A394" s="70">
        <v>2130135</v>
      </c>
      <c r="B394" s="83" t="s">
        <v>403</v>
      </c>
      <c r="C394" s="153">
        <v>343</v>
      </c>
    </row>
    <row r="395" spans="1:3" ht="16.5" customHeight="1">
      <c r="A395" s="70">
        <v>2130148</v>
      </c>
      <c r="B395" s="83" t="s">
        <v>815</v>
      </c>
      <c r="C395" s="153">
        <v>0</v>
      </c>
    </row>
    <row r="396" spans="1:3" ht="16.5" customHeight="1">
      <c r="A396" s="70">
        <v>2130152</v>
      </c>
      <c r="B396" s="83" t="s">
        <v>404</v>
      </c>
      <c r="C396" s="153">
        <v>0</v>
      </c>
    </row>
    <row r="397" spans="1:3" ht="16.5" customHeight="1">
      <c r="A397" s="70">
        <v>2130199</v>
      </c>
      <c r="B397" s="83" t="s">
        <v>405</v>
      </c>
      <c r="C397" s="153">
        <v>6340</v>
      </c>
    </row>
    <row r="398" spans="1:3" ht="16.5" customHeight="1">
      <c r="A398" s="70">
        <v>21302</v>
      </c>
      <c r="B398" s="152" t="s">
        <v>406</v>
      </c>
      <c r="C398" s="153">
        <v>13304</v>
      </c>
    </row>
    <row r="399" spans="1:3" ht="16.5" customHeight="1">
      <c r="A399" s="70">
        <v>2130201</v>
      </c>
      <c r="B399" s="83" t="s">
        <v>65</v>
      </c>
      <c r="C399" s="153">
        <v>2959</v>
      </c>
    </row>
    <row r="400" spans="1:3" ht="16.5" customHeight="1">
      <c r="A400" s="70">
        <v>2130204</v>
      </c>
      <c r="B400" s="83" t="s">
        <v>407</v>
      </c>
      <c r="C400" s="153">
        <v>1544</v>
      </c>
    </row>
    <row r="401" spans="1:3" ht="16.5" customHeight="1">
      <c r="A401" s="70">
        <v>2130205</v>
      </c>
      <c r="B401" s="70" t="s">
        <v>408</v>
      </c>
      <c r="C401" s="153">
        <v>80</v>
      </c>
    </row>
    <row r="402" spans="1:3" ht="16.5" customHeight="1">
      <c r="A402" s="70">
        <v>2130209</v>
      </c>
      <c r="B402" s="70" t="s">
        <v>410</v>
      </c>
      <c r="C402" s="153">
        <v>5200</v>
      </c>
    </row>
    <row r="403" spans="1:3" ht="16.5" customHeight="1">
      <c r="A403" s="70">
        <v>2130213</v>
      </c>
      <c r="B403" s="83" t="s">
        <v>411</v>
      </c>
      <c r="C403" s="153">
        <v>0</v>
      </c>
    </row>
    <row r="404" spans="1:3" ht="16.5" customHeight="1">
      <c r="A404" s="70">
        <v>2130234</v>
      </c>
      <c r="B404" s="83" t="s">
        <v>413</v>
      </c>
      <c r="C404" s="153">
        <v>840</v>
      </c>
    </row>
    <row r="405" spans="1:3" ht="16.5" customHeight="1">
      <c r="A405" s="70">
        <v>2130299</v>
      </c>
      <c r="B405" s="83" t="s">
        <v>414</v>
      </c>
      <c r="C405" s="153">
        <v>2681</v>
      </c>
    </row>
    <row r="406" spans="1:3" ht="16.5" customHeight="1">
      <c r="A406" s="70">
        <v>21303</v>
      </c>
      <c r="B406" s="152" t="s">
        <v>415</v>
      </c>
      <c r="C406" s="153">
        <v>8425</v>
      </c>
    </row>
    <row r="407" spans="1:3" ht="16.5" customHeight="1">
      <c r="A407" s="70">
        <v>2130301</v>
      </c>
      <c r="B407" s="83" t="s">
        <v>65</v>
      </c>
      <c r="C407" s="153">
        <v>3121</v>
      </c>
    </row>
    <row r="408" spans="1:3" ht="16.5" customHeight="1">
      <c r="A408" s="70">
        <v>2130304</v>
      </c>
      <c r="B408" s="83" t="s">
        <v>416</v>
      </c>
      <c r="C408" s="153">
        <v>0</v>
      </c>
    </row>
    <row r="409" spans="1:3" ht="16.5" customHeight="1">
      <c r="A409" s="70">
        <v>2130305</v>
      </c>
      <c r="B409" s="83" t="s">
        <v>417</v>
      </c>
      <c r="C409" s="153">
        <v>0</v>
      </c>
    </row>
    <row r="410" spans="1:3" ht="16.5" customHeight="1">
      <c r="A410" s="70">
        <v>2130306</v>
      </c>
      <c r="B410" s="83" t="s">
        <v>418</v>
      </c>
      <c r="C410" s="153">
        <v>100</v>
      </c>
    </row>
    <row r="411" spans="1:3" ht="16.5" customHeight="1">
      <c r="A411" s="70">
        <v>2130308</v>
      </c>
      <c r="B411" s="83" t="s">
        <v>419</v>
      </c>
      <c r="C411" s="153">
        <v>100</v>
      </c>
    </row>
    <row r="412" spans="1:3" ht="16.5" customHeight="1">
      <c r="A412" s="70">
        <v>2130313</v>
      </c>
      <c r="B412" s="83" t="s">
        <v>420</v>
      </c>
      <c r="C412" s="153">
        <v>0</v>
      </c>
    </row>
    <row r="413" spans="1:3" ht="16.5" customHeight="1">
      <c r="A413" s="70">
        <v>2130314</v>
      </c>
      <c r="B413" s="83" t="s">
        <v>421</v>
      </c>
      <c r="C413" s="153">
        <v>220</v>
      </c>
    </row>
    <row r="414" spans="1:3" ht="16.5" customHeight="1">
      <c r="A414" s="70">
        <v>2130316</v>
      </c>
      <c r="B414" s="83" t="s">
        <v>422</v>
      </c>
      <c r="C414" s="153">
        <v>200</v>
      </c>
    </row>
    <row r="415" spans="1:3" ht="16.5" customHeight="1">
      <c r="A415" s="70">
        <v>2130319</v>
      </c>
      <c r="B415" s="83" t="s">
        <v>423</v>
      </c>
      <c r="C415" s="153">
        <v>472</v>
      </c>
    </row>
    <row r="416" spans="1:3" ht="16.5" customHeight="1">
      <c r="A416" s="70">
        <v>2130321</v>
      </c>
      <c r="B416" s="83" t="s">
        <v>424</v>
      </c>
      <c r="C416" s="153">
        <v>0</v>
      </c>
    </row>
    <row r="417" spans="1:3" ht="16.5" customHeight="1">
      <c r="A417" s="70">
        <v>2130335</v>
      </c>
      <c r="B417" s="83" t="s">
        <v>425</v>
      </c>
      <c r="C417" s="153">
        <v>50</v>
      </c>
    </row>
    <row r="418" spans="1:3" ht="16.5" customHeight="1">
      <c r="A418" s="70">
        <v>2130399</v>
      </c>
      <c r="B418" s="83" t="s">
        <v>426</v>
      </c>
      <c r="C418" s="153">
        <v>4162</v>
      </c>
    </row>
    <row r="419" spans="1:3" ht="16.5" customHeight="1">
      <c r="A419" s="70">
        <v>21305</v>
      </c>
      <c r="B419" s="152" t="s">
        <v>427</v>
      </c>
      <c r="C419" s="153">
        <v>1227</v>
      </c>
    </row>
    <row r="420" spans="1:3" ht="16.5" customHeight="1">
      <c r="A420" s="70">
        <v>2130504</v>
      </c>
      <c r="B420" s="83" t="s">
        <v>428</v>
      </c>
      <c r="C420" s="153">
        <v>428</v>
      </c>
    </row>
    <row r="421" spans="1:3" ht="16.5" customHeight="1">
      <c r="A421" s="70">
        <v>2130505</v>
      </c>
      <c r="B421" s="70" t="s">
        <v>429</v>
      </c>
      <c r="C421" s="153">
        <v>0</v>
      </c>
    </row>
    <row r="422" spans="1:3" ht="16.5" customHeight="1">
      <c r="A422" s="70">
        <v>2130506</v>
      </c>
      <c r="B422" s="70" t="s">
        <v>430</v>
      </c>
      <c r="C422" s="153">
        <v>649</v>
      </c>
    </row>
    <row r="423" spans="1:3" ht="16.5" customHeight="1">
      <c r="A423" s="70">
        <v>2130599</v>
      </c>
      <c r="B423" s="83" t="s">
        <v>432</v>
      </c>
      <c r="C423" s="153">
        <v>150</v>
      </c>
    </row>
    <row r="424" spans="1:3" ht="16.5" customHeight="1">
      <c r="A424" s="70">
        <v>21306</v>
      </c>
      <c r="B424" s="152" t="s">
        <v>433</v>
      </c>
      <c r="C424" s="153">
        <v>0</v>
      </c>
    </row>
    <row r="425" spans="1:3" ht="16.5" customHeight="1">
      <c r="A425" s="70">
        <v>2130699</v>
      </c>
      <c r="B425" s="83" t="s">
        <v>435</v>
      </c>
      <c r="C425" s="153">
        <v>0</v>
      </c>
    </row>
    <row r="426" spans="1:3" ht="16.5" customHeight="1">
      <c r="A426" s="70">
        <v>21307</v>
      </c>
      <c r="B426" s="152" t="s">
        <v>436</v>
      </c>
      <c r="C426" s="153">
        <v>0</v>
      </c>
    </row>
    <row r="427" spans="1:3" ht="16.5" customHeight="1">
      <c r="A427" s="70">
        <v>2130701</v>
      </c>
      <c r="B427" s="83" t="s">
        <v>437</v>
      </c>
      <c r="C427" s="153">
        <v>0</v>
      </c>
    </row>
    <row r="428" spans="1:3" ht="16.5" customHeight="1">
      <c r="A428" s="70">
        <v>2130705</v>
      </c>
      <c r="B428" s="83" t="s">
        <v>438</v>
      </c>
      <c r="C428" s="153">
        <v>0</v>
      </c>
    </row>
    <row r="429" spans="1:3" ht="16.5" customHeight="1">
      <c r="A429" s="70">
        <v>2130706</v>
      </c>
      <c r="B429" s="83" t="s">
        <v>439</v>
      </c>
      <c r="C429" s="153">
        <v>0</v>
      </c>
    </row>
    <row r="430" spans="1:3" ht="16.5" customHeight="1">
      <c r="A430" s="70">
        <v>2130707</v>
      </c>
      <c r="B430" s="83" t="s">
        <v>440</v>
      </c>
      <c r="C430" s="153">
        <v>0</v>
      </c>
    </row>
    <row r="431" spans="1:3" ht="16.5" customHeight="1">
      <c r="A431" s="70">
        <v>2130799</v>
      </c>
      <c r="B431" s="83" t="s">
        <v>441</v>
      </c>
      <c r="C431" s="153">
        <v>0</v>
      </c>
    </row>
    <row r="432" spans="1:3" ht="16.5" customHeight="1">
      <c r="A432" s="70">
        <v>21308</v>
      </c>
      <c r="B432" s="152" t="s">
        <v>442</v>
      </c>
      <c r="C432" s="153">
        <v>0</v>
      </c>
    </row>
    <row r="433" spans="1:3" ht="16.5" customHeight="1">
      <c r="A433" s="70">
        <v>2130803</v>
      </c>
      <c r="B433" s="83" t="s">
        <v>443</v>
      </c>
      <c r="C433" s="153">
        <v>0</v>
      </c>
    </row>
    <row r="434" spans="1:3" ht="16.5" customHeight="1">
      <c r="A434" s="70">
        <v>21399</v>
      </c>
      <c r="B434" s="155" t="s">
        <v>444</v>
      </c>
      <c r="C434" s="153">
        <v>4980</v>
      </c>
    </row>
    <row r="435" spans="1:3" ht="16.5" customHeight="1">
      <c r="A435" s="70">
        <v>2139999</v>
      </c>
      <c r="B435" s="70" t="s">
        <v>445</v>
      </c>
      <c r="C435" s="153">
        <v>4980</v>
      </c>
    </row>
    <row r="436" spans="1:3" ht="16.5" customHeight="1">
      <c r="A436" s="70">
        <v>214</v>
      </c>
      <c r="B436" s="152" t="s">
        <v>446</v>
      </c>
      <c r="C436" s="153">
        <v>25211</v>
      </c>
    </row>
    <row r="437" spans="1:3" ht="16.5" customHeight="1">
      <c r="A437" s="70">
        <v>21401</v>
      </c>
      <c r="B437" s="155" t="s">
        <v>447</v>
      </c>
      <c r="C437" s="153">
        <v>19342</v>
      </c>
    </row>
    <row r="438" spans="1:3" ht="16.5" customHeight="1">
      <c r="A438" s="70">
        <v>2140101</v>
      </c>
      <c r="B438" s="83" t="s">
        <v>65</v>
      </c>
      <c r="C438" s="153">
        <v>5349</v>
      </c>
    </row>
    <row r="439" spans="1:3" ht="16.5" customHeight="1">
      <c r="A439" s="70">
        <v>2140199</v>
      </c>
      <c r="B439" s="83" t="s">
        <v>451</v>
      </c>
      <c r="C439" s="153">
        <v>13993</v>
      </c>
    </row>
    <row r="440" spans="1:3" ht="16.5" customHeight="1">
      <c r="A440" s="70">
        <v>21404</v>
      </c>
      <c r="B440" s="152" t="s">
        <v>452</v>
      </c>
      <c r="C440" s="153">
        <v>292</v>
      </c>
    </row>
    <row r="441" spans="1:3" ht="16.5" customHeight="1">
      <c r="A441" s="70">
        <v>2140401</v>
      </c>
      <c r="B441" s="83" t="s">
        <v>453</v>
      </c>
      <c r="C441" s="153">
        <v>292</v>
      </c>
    </row>
    <row r="442" spans="1:3" ht="16.5" customHeight="1">
      <c r="A442" s="70">
        <v>2140402</v>
      </c>
      <c r="B442" s="83" t="s">
        <v>454</v>
      </c>
      <c r="C442" s="153">
        <v>0</v>
      </c>
    </row>
    <row r="443" spans="1:3" ht="16.5" customHeight="1">
      <c r="A443" s="70">
        <v>2140403</v>
      </c>
      <c r="B443" s="83" t="s">
        <v>455</v>
      </c>
      <c r="C443" s="153">
        <v>0</v>
      </c>
    </row>
    <row r="444" spans="1:3" ht="16.5" customHeight="1">
      <c r="A444" s="70">
        <v>21406</v>
      </c>
      <c r="B444" s="152" t="s">
        <v>456</v>
      </c>
      <c r="C444" s="153">
        <v>5576</v>
      </c>
    </row>
    <row r="445" spans="1:3" ht="16.5" customHeight="1">
      <c r="A445" s="70">
        <v>2140601</v>
      </c>
      <c r="B445" s="83" t="s">
        <v>457</v>
      </c>
      <c r="C445" s="153">
        <v>5576</v>
      </c>
    </row>
    <row r="446" spans="1:3" ht="16.5" customHeight="1">
      <c r="A446" s="70">
        <v>2140699</v>
      </c>
      <c r="B446" s="83" t="s">
        <v>458</v>
      </c>
      <c r="C446" s="153">
        <v>0</v>
      </c>
    </row>
    <row r="447" spans="1:3" ht="16.5" customHeight="1">
      <c r="A447" s="70">
        <v>21499</v>
      </c>
      <c r="B447" s="152" t="s">
        <v>459</v>
      </c>
      <c r="C447" s="153">
        <v>0</v>
      </c>
    </row>
    <row r="448" spans="1:3" ht="16.5" customHeight="1">
      <c r="A448" s="70">
        <v>2149999</v>
      </c>
      <c r="B448" s="83" t="s">
        <v>460</v>
      </c>
      <c r="C448" s="153">
        <v>0</v>
      </c>
    </row>
    <row r="449" spans="1:3" ht="16.5" customHeight="1">
      <c r="A449" s="70">
        <v>215</v>
      </c>
      <c r="B449" s="152" t="s">
        <v>461</v>
      </c>
      <c r="C449" s="153">
        <v>6113</v>
      </c>
    </row>
    <row r="450" spans="1:3" ht="16.5" customHeight="1">
      <c r="A450" s="70">
        <v>21505</v>
      </c>
      <c r="B450" s="152" t="s">
        <v>462</v>
      </c>
      <c r="C450" s="153">
        <v>0</v>
      </c>
    </row>
    <row r="451" spans="1:3" ht="16.5" customHeight="1">
      <c r="A451" s="70">
        <v>2150510</v>
      </c>
      <c r="B451" s="83" t="s">
        <v>463</v>
      </c>
      <c r="C451" s="153">
        <v>0</v>
      </c>
    </row>
    <row r="452" spans="1:3" ht="16.5" customHeight="1">
      <c r="A452" s="70">
        <v>21506</v>
      </c>
      <c r="B452" s="152" t="s">
        <v>465</v>
      </c>
      <c r="C452" s="153">
        <v>874</v>
      </c>
    </row>
    <row r="453" spans="1:3" ht="16.5" customHeight="1">
      <c r="A453" s="70">
        <v>2150601</v>
      </c>
      <c r="B453" s="83" t="s">
        <v>65</v>
      </c>
      <c r="C453" s="153">
        <v>641</v>
      </c>
    </row>
    <row r="454" spans="1:3" ht="16.5" customHeight="1">
      <c r="A454" s="70">
        <v>2150605</v>
      </c>
      <c r="B454" s="83" t="s">
        <v>466</v>
      </c>
      <c r="C454" s="153">
        <v>0</v>
      </c>
    </row>
    <row r="455" spans="1:3" ht="16.5" customHeight="1">
      <c r="A455" s="70">
        <v>2150606</v>
      </c>
      <c r="B455" s="83" t="s">
        <v>467</v>
      </c>
      <c r="C455" s="153">
        <v>0</v>
      </c>
    </row>
    <row r="456" spans="1:3" ht="16.5" customHeight="1">
      <c r="A456" s="70">
        <v>2150699</v>
      </c>
      <c r="B456" s="83" t="s">
        <v>468</v>
      </c>
      <c r="C456" s="153">
        <v>233</v>
      </c>
    </row>
    <row r="457" spans="1:3" ht="16.5" customHeight="1">
      <c r="A457" s="70">
        <v>21508</v>
      </c>
      <c r="B457" s="152" t="s">
        <v>470</v>
      </c>
      <c r="C457" s="153">
        <v>5110</v>
      </c>
    </row>
    <row r="458" spans="1:3" ht="16.5" customHeight="1">
      <c r="A458" s="70">
        <v>2150805</v>
      </c>
      <c r="B458" s="83" t="s">
        <v>472</v>
      </c>
      <c r="C458" s="153">
        <v>4400</v>
      </c>
    </row>
    <row r="459" spans="1:3" ht="16.5" customHeight="1">
      <c r="A459" s="70">
        <v>2150899</v>
      </c>
      <c r="B459" s="70" t="s">
        <v>473</v>
      </c>
      <c r="C459" s="153">
        <v>710</v>
      </c>
    </row>
    <row r="460" spans="1:3" ht="16.5" customHeight="1">
      <c r="A460" s="70">
        <v>21599</v>
      </c>
      <c r="B460" s="152" t="s">
        <v>474</v>
      </c>
      <c r="C460" s="153">
        <v>128</v>
      </c>
    </row>
    <row r="461" spans="1:3" ht="16.5" customHeight="1">
      <c r="A461" s="70">
        <v>2159904</v>
      </c>
      <c r="B461" s="83" t="s">
        <v>475</v>
      </c>
      <c r="C461" s="153">
        <v>0</v>
      </c>
    </row>
    <row r="462" spans="1:3" ht="16.5" customHeight="1">
      <c r="A462" s="70">
        <v>2159999</v>
      </c>
      <c r="B462" s="83" t="s">
        <v>476</v>
      </c>
      <c r="C462" s="153">
        <v>128</v>
      </c>
    </row>
    <row r="463" spans="1:3" ht="16.5" customHeight="1">
      <c r="A463" s="70">
        <v>216</v>
      </c>
      <c r="B463" s="152" t="s">
        <v>477</v>
      </c>
      <c r="C463" s="153">
        <v>6693</v>
      </c>
    </row>
    <row r="464" spans="1:3" ht="16.5" customHeight="1">
      <c r="A464" s="70">
        <v>21602</v>
      </c>
      <c r="B464" s="152" t="s">
        <v>478</v>
      </c>
      <c r="C464" s="153">
        <v>2923</v>
      </c>
    </row>
    <row r="465" spans="1:3" ht="16.5" customHeight="1">
      <c r="A465" s="70">
        <v>2160201</v>
      </c>
      <c r="B465" s="83" t="s">
        <v>65</v>
      </c>
      <c r="C465" s="153">
        <v>273</v>
      </c>
    </row>
    <row r="466" spans="1:3" ht="16.5" customHeight="1">
      <c r="A466" s="70">
        <v>2160299</v>
      </c>
      <c r="B466" s="83" t="s">
        <v>479</v>
      </c>
      <c r="C466" s="153">
        <v>2650</v>
      </c>
    </row>
    <row r="467" spans="1:3" ht="16.5" customHeight="1">
      <c r="A467" s="70">
        <v>21605</v>
      </c>
      <c r="B467" s="152" t="s">
        <v>480</v>
      </c>
      <c r="C467" s="153">
        <v>3737</v>
      </c>
    </row>
    <row r="468" spans="1:3" ht="16.5" customHeight="1">
      <c r="A468" s="70">
        <v>2160501</v>
      </c>
      <c r="B468" s="83" t="s">
        <v>65</v>
      </c>
      <c r="C468" s="153">
        <v>1477</v>
      </c>
    </row>
    <row r="469" spans="1:3" ht="16.5" customHeight="1">
      <c r="A469" s="70">
        <v>2160505</v>
      </c>
      <c r="B469" s="83" t="s">
        <v>481</v>
      </c>
      <c r="C469" s="153">
        <v>160</v>
      </c>
    </row>
    <row r="470" spans="1:3" ht="16.5" customHeight="1">
      <c r="A470" s="70">
        <v>2160599</v>
      </c>
      <c r="B470" s="83" t="s">
        <v>482</v>
      </c>
      <c r="C470" s="153">
        <v>2100</v>
      </c>
    </row>
    <row r="471" spans="1:3" ht="16.5" customHeight="1">
      <c r="A471" s="70">
        <v>21606</v>
      </c>
      <c r="B471" s="152" t="s">
        <v>483</v>
      </c>
      <c r="C471" s="153">
        <v>33</v>
      </c>
    </row>
    <row r="472" spans="1:3" ht="16.5" customHeight="1">
      <c r="A472" s="70">
        <v>2160699</v>
      </c>
      <c r="B472" s="83" t="s">
        <v>484</v>
      </c>
      <c r="C472" s="153">
        <v>33</v>
      </c>
    </row>
    <row r="473" spans="1:3" ht="16.5" customHeight="1">
      <c r="A473" s="70">
        <v>217</v>
      </c>
      <c r="B473" s="152" t="s">
        <v>816</v>
      </c>
      <c r="C473" s="153">
        <v>334</v>
      </c>
    </row>
    <row r="474" spans="1:3" ht="16.5" customHeight="1">
      <c r="A474" s="70">
        <v>21703</v>
      </c>
      <c r="B474" s="152" t="s">
        <v>817</v>
      </c>
      <c r="C474" s="153">
        <v>274</v>
      </c>
    </row>
    <row r="475" spans="1:3" ht="16.5" customHeight="1">
      <c r="A475" s="70">
        <v>2170302</v>
      </c>
      <c r="B475" s="83" t="s">
        <v>818</v>
      </c>
      <c r="C475" s="153">
        <v>274</v>
      </c>
    </row>
    <row r="476" spans="1:3" ht="16.5" customHeight="1">
      <c r="A476" s="70">
        <v>21799</v>
      </c>
      <c r="B476" s="152" t="s">
        <v>819</v>
      </c>
      <c r="C476" s="153">
        <v>60</v>
      </c>
    </row>
    <row r="477" spans="1:3" ht="16.5" customHeight="1">
      <c r="A477" s="70">
        <v>2179901</v>
      </c>
      <c r="B477" s="83" t="s">
        <v>820</v>
      </c>
      <c r="C477" s="153">
        <v>60</v>
      </c>
    </row>
    <row r="478" spans="1:3" ht="16.5" customHeight="1">
      <c r="A478" s="70">
        <v>220</v>
      </c>
      <c r="B478" s="152" t="s">
        <v>485</v>
      </c>
      <c r="C478" s="153">
        <v>13633</v>
      </c>
    </row>
    <row r="479" spans="1:3" ht="16.5" customHeight="1">
      <c r="A479" s="70">
        <v>22001</v>
      </c>
      <c r="B479" s="152" t="s">
        <v>486</v>
      </c>
      <c r="C479" s="153">
        <v>13225</v>
      </c>
    </row>
    <row r="480" spans="1:3" ht="16.5" customHeight="1">
      <c r="A480" s="70">
        <v>2200101</v>
      </c>
      <c r="B480" s="83" t="s">
        <v>65</v>
      </c>
      <c r="C480" s="153">
        <v>3501</v>
      </c>
    </row>
    <row r="481" spans="1:3" ht="16.5" customHeight="1">
      <c r="A481" s="70">
        <v>2200102</v>
      </c>
      <c r="B481" s="83" t="s">
        <v>74</v>
      </c>
      <c r="C481" s="153">
        <v>70</v>
      </c>
    </row>
    <row r="482" spans="1:3" ht="16.5" customHeight="1">
      <c r="A482" s="70">
        <v>2200104</v>
      </c>
      <c r="B482" s="83" t="s">
        <v>487</v>
      </c>
      <c r="C482" s="153">
        <v>367</v>
      </c>
    </row>
    <row r="483" spans="1:3" ht="16.5" customHeight="1">
      <c r="A483" s="70">
        <v>2200105</v>
      </c>
      <c r="B483" s="83" t="s">
        <v>488</v>
      </c>
      <c r="C483" s="153">
        <v>386</v>
      </c>
    </row>
    <row r="484" spans="1:3" ht="16.5" customHeight="1">
      <c r="A484" s="70">
        <v>2200106</v>
      </c>
      <c r="B484" s="83" t="s">
        <v>489</v>
      </c>
      <c r="C484" s="153">
        <v>3944</v>
      </c>
    </row>
    <row r="485" spans="1:3" ht="16.5" customHeight="1">
      <c r="A485" s="70">
        <v>2200108</v>
      </c>
      <c r="B485" s="70" t="s">
        <v>490</v>
      </c>
      <c r="C485" s="153">
        <v>17</v>
      </c>
    </row>
    <row r="486" spans="1:3" ht="16.5" customHeight="1">
      <c r="A486" s="70">
        <v>2200109</v>
      </c>
      <c r="B486" s="83" t="s">
        <v>491</v>
      </c>
      <c r="C486" s="153">
        <v>0</v>
      </c>
    </row>
    <row r="487" spans="1:3" ht="16.5" customHeight="1">
      <c r="A487" s="70">
        <v>2200111</v>
      </c>
      <c r="B487" s="83" t="s">
        <v>492</v>
      </c>
      <c r="C487" s="153">
        <v>4000</v>
      </c>
    </row>
    <row r="488" spans="1:3" ht="16.5" customHeight="1">
      <c r="A488" s="70">
        <v>2200199</v>
      </c>
      <c r="B488" s="83" t="s">
        <v>493</v>
      </c>
      <c r="C488" s="153">
        <v>940</v>
      </c>
    </row>
    <row r="489" spans="1:3" ht="16.5" customHeight="1">
      <c r="A489" s="70">
        <v>22003</v>
      </c>
      <c r="B489" s="152" t="s">
        <v>494</v>
      </c>
      <c r="C489" s="153">
        <v>1</v>
      </c>
    </row>
    <row r="490" spans="1:3" ht="16.5" customHeight="1">
      <c r="A490" s="70">
        <v>2200304</v>
      </c>
      <c r="B490" s="83" t="s">
        <v>495</v>
      </c>
      <c r="C490" s="153">
        <v>1</v>
      </c>
    </row>
    <row r="491" spans="1:3" ht="16.5" customHeight="1">
      <c r="A491" s="70">
        <v>22004</v>
      </c>
      <c r="B491" s="152" t="s">
        <v>496</v>
      </c>
      <c r="C491" s="153">
        <v>34</v>
      </c>
    </row>
    <row r="492" spans="1:3" ht="16.5" customHeight="1">
      <c r="A492" s="70">
        <v>2200450</v>
      </c>
      <c r="B492" s="83" t="s">
        <v>497</v>
      </c>
      <c r="C492" s="153">
        <v>34</v>
      </c>
    </row>
    <row r="493" spans="1:3" ht="16.5" customHeight="1">
      <c r="A493" s="70">
        <v>22005</v>
      </c>
      <c r="B493" s="152" t="s">
        <v>499</v>
      </c>
      <c r="C493" s="153">
        <v>374</v>
      </c>
    </row>
    <row r="494" spans="1:3" ht="16.5" customHeight="1">
      <c r="A494" s="70">
        <v>2200504</v>
      </c>
      <c r="B494" s="70" t="s">
        <v>500</v>
      </c>
      <c r="C494" s="153">
        <v>159</v>
      </c>
    </row>
    <row r="495" spans="1:3" ht="16.5" customHeight="1">
      <c r="A495" s="70">
        <v>2200509</v>
      </c>
      <c r="B495" s="83" t="s">
        <v>501</v>
      </c>
      <c r="C495" s="153">
        <v>50</v>
      </c>
    </row>
    <row r="496" spans="1:3" ht="16.5" customHeight="1">
      <c r="A496" s="70">
        <v>2200511</v>
      </c>
      <c r="B496" s="83" t="s">
        <v>502</v>
      </c>
      <c r="C496" s="153">
        <v>165</v>
      </c>
    </row>
    <row r="497" spans="1:3" ht="16.5" customHeight="1">
      <c r="A497" s="70">
        <v>22099</v>
      </c>
      <c r="B497" s="152" t="s">
        <v>821</v>
      </c>
      <c r="C497" s="153">
        <v>0</v>
      </c>
    </row>
    <row r="498" spans="1:3" ht="16.5" customHeight="1">
      <c r="A498" s="70">
        <v>2209901</v>
      </c>
      <c r="B498" s="83" t="s">
        <v>822</v>
      </c>
      <c r="C498" s="153">
        <v>0</v>
      </c>
    </row>
    <row r="499" spans="1:3" ht="16.5" customHeight="1">
      <c r="A499" s="70">
        <v>221</v>
      </c>
      <c r="B499" s="152" t="s">
        <v>503</v>
      </c>
      <c r="C499" s="153">
        <v>4751</v>
      </c>
    </row>
    <row r="500" spans="1:3" ht="16.5" customHeight="1">
      <c r="A500" s="70">
        <v>22101</v>
      </c>
      <c r="B500" s="152" t="s">
        <v>504</v>
      </c>
      <c r="C500" s="153">
        <v>2725</v>
      </c>
    </row>
    <row r="501" spans="1:3" ht="16.5" customHeight="1">
      <c r="A501" s="70">
        <v>2210103</v>
      </c>
      <c r="B501" s="83" t="s">
        <v>505</v>
      </c>
      <c r="C501" s="153">
        <v>0</v>
      </c>
    </row>
    <row r="502" spans="1:3" ht="16.5" customHeight="1">
      <c r="A502" s="70">
        <v>2210105</v>
      </c>
      <c r="B502" s="83" t="s">
        <v>506</v>
      </c>
      <c r="C502" s="153">
        <v>2010</v>
      </c>
    </row>
    <row r="503" spans="1:3" ht="16.5" customHeight="1">
      <c r="A503" s="70">
        <v>2210107</v>
      </c>
      <c r="B503" s="83" t="s">
        <v>508</v>
      </c>
      <c r="C503" s="153">
        <v>301</v>
      </c>
    </row>
    <row r="504" spans="1:3" ht="16.5" customHeight="1">
      <c r="A504" s="70">
        <v>2210199</v>
      </c>
      <c r="B504" s="83" t="s">
        <v>509</v>
      </c>
      <c r="C504" s="153">
        <v>414</v>
      </c>
    </row>
    <row r="505" spans="1:3" ht="16.5" customHeight="1">
      <c r="A505" s="70">
        <v>22102</v>
      </c>
      <c r="B505" s="152" t="s">
        <v>510</v>
      </c>
      <c r="C505" s="153">
        <v>555</v>
      </c>
    </row>
    <row r="506" spans="1:3" ht="16.5" customHeight="1">
      <c r="A506" s="70">
        <v>2210203</v>
      </c>
      <c r="B506" s="83" t="s">
        <v>511</v>
      </c>
      <c r="C506" s="153">
        <v>555</v>
      </c>
    </row>
    <row r="507" spans="1:3" ht="16.5" customHeight="1">
      <c r="A507" s="70">
        <v>22103</v>
      </c>
      <c r="B507" s="152" t="s">
        <v>512</v>
      </c>
      <c r="C507" s="153">
        <v>1471</v>
      </c>
    </row>
    <row r="508" spans="1:3" ht="16.5" customHeight="1">
      <c r="A508" s="70">
        <v>2210302</v>
      </c>
      <c r="B508" s="83" t="s">
        <v>513</v>
      </c>
      <c r="C508" s="153">
        <v>311</v>
      </c>
    </row>
    <row r="509" spans="1:3" ht="16.5" customHeight="1">
      <c r="A509" s="70">
        <v>2210399</v>
      </c>
      <c r="B509" s="83" t="s">
        <v>514</v>
      </c>
      <c r="C509" s="153">
        <v>1160</v>
      </c>
    </row>
    <row r="510" spans="1:3" ht="16.5" customHeight="1">
      <c r="A510" s="70">
        <v>222</v>
      </c>
      <c r="B510" s="152" t="s">
        <v>515</v>
      </c>
      <c r="C510" s="153">
        <v>15</v>
      </c>
    </row>
    <row r="511" spans="1:3" ht="16.5" customHeight="1">
      <c r="A511" s="70">
        <v>22201</v>
      </c>
      <c r="B511" s="152" t="s">
        <v>516</v>
      </c>
      <c r="C511" s="153">
        <v>15</v>
      </c>
    </row>
    <row r="512" spans="1:3" ht="16.5" customHeight="1">
      <c r="A512" s="70">
        <v>2220112</v>
      </c>
      <c r="B512" s="83" t="s">
        <v>517</v>
      </c>
      <c r="C512" s="153">
        <v>10</v>
      </c>
    </row>
    <row r="513" spans="1:3" ht="16.5" customHeight="1">
      <c r="A513" s="70">
        <v>2220199</v>
      </c>
      <c r="B513" s="83" t="s">
        <v>518</v>
      </c>
      <c r="C513" s="153">
        <v>5</v>
      </c>
    </row>
    <row r="514" spans="1:3" ht="16.5" customHeight="1">
      <c r="A514" s="70">
        <v>22204</v>
      </c>
      <c r="B514" s="152" t="s">
        <v>519</v>
      </c>
      <c r="C514" s="153">
        <v>0</v>
      </c>
    </row>
    <row r="515" spans="1:3" ht="16.5" customHeight="1">
      <c r="A515" s="70">
        <v>2220403</v>
      </c>
      <c r="B515" s="83" t="s">
        <v>520</v>
      </c>
      <c r="C515" s="153">
        <v>0</v>
      </c>
    </row>
    <row r="516" spans="1:3" ht="16.5" customHeight="1">
      <c r="A516" s="70">
        <v>227</v>
      </c>
      <c r="B516" s="152" t="s">
        <v>823</v>
      </c>
      <c r="C516" s="153">
        <v>7500</v>
      </c>
    </row>
    <row r="517" spans="1:3" ht="16.5" customHeight="1">
      <c r="A517" s="70">
        <v>22700</v>
      </c>
      <c r="B517" s="152" t="s">
        <v>824</v>
      </c>
      <c r="C517" s="153">
        <v>7500</v>
      </c>
    </row>
    <row r="518" spans="1:3" ht="16.5" customHeight="1">
      <c r="A518" s="70">
        <v>229</v>
      </c>
      <c r="B518" s="152" t="s">
        <v>521</v>
      </c>
      <c r="C518" s="153">
        <v>4262</v>
      </c>
    </row>
    <row r="519" spans="1:3" ht="16.5" customHeight="1">
      <c r="A519" s="70">
        <v>22999</v>
      </c>
      <c r="B519" s="152" t="s">
        <v>522</v>
      </c>
      <c r="C519" s="153">
        <v>4262</v>
      </c>
    </row>
    <row r="520" spans="1:3" ht="16.5" customHeight="1">
      <c r="A520" s="70">
        <v>2299901</v>
      </c>
      <c r="B520" s="83" t="s">
        <v>523</v>
      </c>
      <c r="C520" s="153">
        <v>4262</v>
      </c>
    </row>
    <row r="521" spans="1:3" ht="16.5" customHeight="1">
      <c r="A521" s="70">
        <v>232</v>
      </c>
      <c r="B521" s="152" t="s">
        <v>524</v>
      </c>
      <c r="C521" s="153">
        <v>16000</v>
      </c>
    </row>
    <row r="522" spans="1:3" ht="16.5" customHeight="1">
      <c r="A522" s="70">
        <v>23203</v>
      </c>
      <c r="B522" s="152" t="s">
        <v>525</v>
      </c>
      <c r="C522" s="153">
        <v>16000</v>
      </c>
    </row>
    <row r="523" spans="1:3" ht="16.5" customHeight="1">
      <c r="A523" s="70">
        <v>2320301</v>
      </c>
      <c r="B523" s="83" t="s">
        <v>526</v>
      </c>
      <c r="C523" s="153">
        <v>16000</v>
      </c>
    </row>
    <row r="524" spans="1:3" ht="16.5" customHeight="1">
      <c r="A524" s="70">
        <v>233</v>
      </c>
      <c r="B524" s="152" t="s">
        <v>527</v>
      </c>
      <c r="C524" s="153">
        <v>200</v>
      </c>
    </row>
    <row r="525" spans="1:3" ht="16.5" customHeight="1">
      <c r="A525" s="70">
        <v>23303</v>
      </c>
      <c r="B525" s="152" t="s">
        <v>528</v>
      </c>
      <c r="C525" s="153">
        <v>200</v>
      </c>
    </row>
    <row r="526" ht="16.5" customHeight="1"/>
    <row r="527" ht="17.25" customHeight="1">
      <c r="A527" s="76" t="s">
        <v>806</v>
      </c>
    </row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B1">
      <selection activeCell="G18" sqref="G18"/>
    </sheetView>
  </sheetViews>
  <sheetFormatPr defaultColWidth="23.50390625" defaultRowHeight="14.25"/>
  <cols>
    <col min="1" max="1" width="16.875" style="0" hidden="1" customWidth="1"/>
    <col min="2" max="2" width="32.375" style="0" customWidth="1"/>
    <col min="3" max="3" width="25.50390625" style="139" customWidth="1"/>
  </cols>
  <sheetData>
    <row r="1" spans="1:3" ht="11.25" customHeight="1">
      <c r="A1" s="140" t="s">
        <v>826</v>
      </c>
      <c r="B1" s="140"/>
      <c r="C1" s="140"/>
    </row>
    <row r="2" spans="1:3" ht="39" customHeight="1">
      <c r="A2" s="140"/>
      <c r="B2" s="140"/>
      <c r="C2" s="140"/>
    </row>
    <row r="3" spans="1:2" ht="14.25">
      <c r="A3" s="141"/>
      <c r="B3" s="141"/>
    </row>
    <row r="4" spans="1:3" ht="14.25">
      <c r="A4" s="142"/>
      <c r="B4" s="142"/>
      <c r="C4" s="66" t="s">
        <v>60</v>
      </c>
    </row>
    <row r="5" spans="1:3" ht="20.25" customHeight="1">
      <c r="A5" s="143" t="s">
        <v>827</v>
      </c>
      <c r="B5" s="143"/>
      <c r="C5" s="143" t="s">
        <v>638</v>
      </c>
    </row>
    <row r="6" spans="1:3" ht="20.25" customHeight="1">
      <c r="A6" s="143" t="s">
        <v>61</v>
      </c>
      <c r="B6" s="143" t="s">
        <v>828</v>
      </c>
      <c r="C6" s="143"/>
    </row>
    <row r="7" spans="1:3" ht="20.25" customHeight="1">
      <c r="A7" s="144"/>
      <c r="B7" s="145" t="s">
        <v>829</v>
      </c>
      <c r="C7" s="146">
        <v>284345</v>
      </c>
    </row>
    <row r="8" spans="1:3" ht="20.25" customHeight="1">
      <c r="A8" s="144" t="s">
        <v>830</v>
      </c>
      <c r="B8" s="145" t="s">
        <v>831</v>
      </c>
      <c r="C8" s="146">
        <v>56428</v>
      </c>
    </row>
    <row r="9" spans="1:3" ht="20.25" customHeight="1">
      <c r="A9" s="144" t="s">
        <v>832</v>
      </c>
      <c r="B9" s="145" t="s">
        <v>833</v>
      </c>
      <c r="C9" s="146">
        <v>41215</v>
      </c>
    </row>
    <row r="10" spans="1:3" ht="20.25" customHeight="1">
      <c r="A10" s="144" t="s">
        <v>834</v>
      </c>
      <c r="B10" s="145" t="s">
        <v>835</v>
      </c>
      <c r="C10" s="146">
        <v>8098</v>
      </c>
    </row>
    <row r="11" spans="1:3" ht="20.25" customHeight="1">
      <c r="A11" s="144" t="s">
        <v>836</v>
      </c>
      <c r="B11" s="145" t="s">
        <v>837</v>
      </c>
      <c r="C11" s="146">
        <v>3563</v>
      </c>
    </row>
    <row r="12" spans="1:3" ht="20.25" customHeight="1">
      <c r="A12" s="144" t="s">
        <v>838</v>
      </c>
      <c r="B12" s="145" t="s">
        <v>839</v>
      </c>
      <c r="C12" s="146">
        <v>3553</v>
      </c>
    </row>
    <row r="13" spans="1:3" ht="20.25" customHeight="1">
      <c r="A13" s="144" t="s">
        <v>840</v>
      </c>
      <c r="B13" s="145" t="s">
        <v>841</v>
      </c>
      <c r="C13" s="146">
        <v>15185</v>
      </c>
    </row>
    <row r="14" spans="1:3" ht="20.25" customHeight="1">
      <c r="A14" s="144" t="s">
        <v>842</v>
      </c>
      <c r="B14" s="145" t="s">
        <v>843</v>
      </c>
      <c r="C14" s="146">
        <v>9732</v>
      </c>
    </row>
    <row r="15" spans="1:3" ht="20.25" customHeight="1">
      <c r="A15" s="144" t="s">
        <v>844</v>
      </c>
      <c r="B15" s="145" t="s">
        <v>845</v>
      </c>
      <c r="C15" s="146">
        <v>182</v>
      </c>
    </row>
    <row r="16" spans="1:3" ht="20.25" customHeight="1">
      <c r="A16" s="144" t="s">
        <v>846</v>
      </c>
      <c r="B16" s="145" t="s">
        <v>847</v>
      </c>
      <c r="C16" s="146">
        <v>311</v>
      </c>
    </row>
    <row r="17" spans="1:3" ht="20.25" customHeight="1">
      <c r="A17" s="144" t="s">
        <v>848</v>
      </c>
      <c r="B17" s="145" t="s">
        <v>849</v>
      </c>
      <c r="C17" s="146">
        <v>159</v>
      </c>
    </row>
    <row r="18" spans="1:3" ht="20.25" customHeight="1">
      <c r="A18" s="144" t="s">
        <v>850</v>
      </c>
      <c r="B18" s="145" t="s">
        <v>851</v>
      </c>
      <c r="C18" s="146">
        <v>588</v>
      </c>
    </row>
    <row r="19" spans="1:3" ht="20.25" customHeight="1">
      <c r="A19" s="144" t="s">
        <v>852</v>
      </c>
      <c r="B19" s="145" t="s">
        <v>853</v>
      </c>
      <c r="C19" s="146">
        <v>369</v>
      </c>
    </row>
    <row r="20" spans="1:3" ht="20.25" customHeight="1">
      <c r="A20" s="144" t="s">
        <v>854</v>
      </c>
      <c r="B20" s="145" t="s">
        <v>855</v>
      </c>
      <c r="C20" s="146">
        <v>1387</v>
      </c>
    </row>
    <row r="21" spans="1:3" ht="20.25" customHeight="1">
      <c r="A21" s="144" t="s">
        <v>856</v>
      </c>
      <c r="B21" s="145" t="s">
        <v>857</v>
      </c>
      <c r="C21" s="146">
        <v>350</v>
      </c>
    </row>
    <row r="22" spans="1:3" ht="20.25" customHeight="1">
      <c r="A22" s="144" t="s">
        <v>858</v>
      </c>
      <c r="B22" s="145" t="s">
        <v>859</v>
      </c>
      <c r="C22" s="146">
        <v>2107</v>
      </c>
    </row>
    <row r="23" spans="1:3" ht="20.25" customHeight="1">
      <c r="A23" s="144" t="s">
        <v>860</v>
      </c>
      <c r="B23" s="145" t="s">
        <v>861</v>
      </c>
      <c r="C23" s="146">
        <v>178</v>
      </c>
    </row>
    <row r="24" spans="1:3" ht="20.25" customHeight="1">
      <c r="A24" s="144" t="s">
        <v>862</v>
      </c>
      <c r="B24" s="145" t="s">
        <v>863</v>
      </c>
      <c r="C24" s="146">
        <v>50</v>
      </c>
    </row>
    <row r="25" spans="1:3" ht="20.25" customHeight="1">
      <c r="A25" s="144" t="s">
        <v>864</v>
      </c>
      <c r="B25" s="145" t="s">
        <v>865</v>
      </c>
      <c r="C25" s="146">
        <v>123</v>
      </c>
    </row>
    <row r="26" spans="1:3" ht="20.25" customHeight="1">
      <c r="A26" s="144" t="s">
        <v>866</v>
      </c>
      <c r="B26" s="145" t="s">
        <v>867</v>
      </c>
      <c r="C26" s="146">
        <v>5</v>
      </c>
    </row>
    <row r="27" spans="1:3" ht="20.25" customHeight="1">
      <c r="A27" s="144" t="s">
        <v>868</v>
      </c>
      <c r="B27" s="145" t="s">
        <v>869</v>
      </c>
      <c r="C27" s="146">
        <v>210713</v>
      </c>
    </row>
    <row r="28" spans="1:3" ht="20.25" customHeight="1">
      <c r="A28" s="144" t="s">
        <v>870</v>
      </c>
      <c r="B28" s="145" t="s">
        <v>871</v>
      </c>
      <c r="C28" s="146">
        <v>190330</v>
      </c>
    </row>
    <row r="29" spans="1:3" ht="20.25" customHeight="1">
      <c r="A29" s="144" t="s">
        <v>872</v>
      </c>
      <c r="B29" s="145" t="s">
        <v>873</v>
      </c>
      <c r="C29" s="146">
        <v>20383</v>
      </c>
    </row>
    <row r="30" spans="1:3" ht="20.25" customHeight="1">
      <c r="A30" s="144" t="s">
        <v>874</v>
      </c>
      <c r="B30" s="145" t="s">
        <v>875</v>
      </c>
      <c r="C30" s="146">
        <v>1139</v>
      </c>
    </row>
    <row r="31" spans="1:3" ht="20.25" customHeight="1">
      <c r="A31" s="144" t="s">
        <v>876</v>
      </c>
      <c r="B31" s="145" t="s">
        <v>877</v>
      </c>
      <c r="C31" s="146">
        <v>1139</v>
      </c>
    </row>
    <row r="32" spans="1:3" ht="20.25" customHeight="1">
      <c r="A32" s="144" t="s">
        <v>878</v>
      </c>
      <c r="B32" s="145" t="s">
        <v>879</v>
      </c>
      <c r="C32" s="146">
        <v>702</v>
      </c>
    </row>
    <row r="33" spans="1:3" ht="20.25" customHeight="1">
      <c r="A33" s="144" t="s">
        <v>880</v>
      </c>
      <c r="B33" s="145" t="s">
        <v>881</v>
      </c>
      <c r="C33" s="146">
        <v>672</v>
      </c>
    </row>
    <row r="34" spans="1:3" ht="20.25" customHeight="1">
      <c r="A34" s="144" t="s">
        <v>882</v>
      </c>
      <c r="B34" s="145" t="s">
        <v>883</v>
      </c>
      <c r="C34" s="146">
        <v>28</v>
      </c>
    </row>
    <row r="35" spans="1:3" ht="20.25" customHeight="1">
      <c r="A35" s="144" t="s">
        <v>884</v>
      </c>
      <c r="B35" s="145" t="s">
        <v>885</v>
      </c>
      <c r="C35" s="146">
        <v>2</v>
      </c>
    </row>
    <row r="36" spans="1:2" ht="14.25">
      <c r="A36" s="141"/>
      <c r="B36" s="141"/>
    </row>
    <row r="38" spans="1:2" ht="14.25">
      <c r="A38" s="141"/>
      <c r="B38" s="141"/>
    </row>
  </sheetData>
  <sheetProtection/>
  <mergeCells count="5">
    <mergeCell ref="A4:B4"/>
    <mergeCell ref="A5:B5"/>
    <mergeCell ref="A38:B38"/>
    <mergeCell ref="C5:C6"/>
    <mergeCell ref="A1:C2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7" sqref="A17:IV17"/>
    </sheetView>
  </sheetViews>
  <sheetFormatPr defaultColWidth="9.125" defaultRowHeight="18" customHeight="1"/>
  <cols>
    <col min="1" max="1" width="20.25390625" style="133" customWidth="1"/>
    <col min="2" max="2" width="10.00390625" style="133" customWidth="1"/>
    <col min="3" max="3" width="10.375" style="133" customWidth="1"/>
    <col min="4" max="4" width="18.125" style="133" customWidth="1"/>
    <col min="5" max="5" width="10.875" style="133" customWidth="1"/>
    <col min="6" max="6" width="10.125" style="133" customWidth="1"/>
    <col min="7" max="16384" width="9.125" style="2" customWidth="1"/>
  </cols>
  <sheetData>
    <row r="1" spans="1:6" s="98" customFormat="1" ht="18" customHeight="1">
      <c r="A1" s="116" t="s">
        <v>886</v>
      </c>
      <c r="B1" s="116"/>
      <c r="C1" s="116"/>
      <c r="D1" s="116"/>
      <c r="E1" s="116"/>
      <c r="F1" s="116"/>
    </row>
    <row r="2" spans="1:6" s="98" customFormat="1" ht="18" customHeight="1">
      <c r="A2" s="134"/>
      <c r="B2" s="134"/>
      <c r="C2" s="134"/>
      <c r="D2" s="134"/>
      <c r="E2" s="134"/>
      <c r="F2" s="134"/>
    </row>
    <row r="3" spans="1:6" s="98" customFormat="1" ht="18" customHeight="1">
      <c r="A3" s="134" t="s">
        <v>60</v>
      </c>
      <c r="B3" s="134"/>
      <c r="C3" s="134"/>
      <c r="D3" s="134"/>
      <c r="E3" s="134"/>
      <c r="F3" s="134"/>
    </row>
    <row r="4" spans="1:6" s="131" customFormat="1" ht="21.75" customHeight="1">
      <c r="A4" s="135" t="s">
        <v>530</v>
      </c>
      <c r="B4" s="135" t="s">
        <v>638</v>
      </c>
      <c r="C4" s="135" t="s">
        <v>6</v>
      </c>
      <c r="D4" s="135" t="s">
        <v>530</v>
      </c>
      <c r="E4" s="135" t="s">
        <v>638</v>
      </c>
      <c r="F4" s="135" t="s">
        <v>6</v>
      </c>
    </row>
    <row r="5" spans="1:6" s="98" customFormat="1" ht="21.75" customHeight="1">
      <c r="A5" s="136" t="s">
        <v>887</v>
      </c>
      <c r="B5" s="59">
        <v>339660</v>
      </c>
      <c r="C5" s="59">
        <v>315959</v>
      </c>
      <c r="D5" s="136" t="s">
        <v>888</v>
      </c>
      <c r="E5" s="59">
        <v>730000</v>
      </c>
      <c r="F5" s="59">
        <v>739942</v>
      </c>
    </row>
    <row r="6" spans="1:6" s="98" customFormat="1" ht="21.75" customHeight="1">
      <c r="A6" s="136" t="s">
        <v>533</v>
      </c>
      <c r="B6" s="59">
        <f>SUM(B7:B9)</f>
        <v>287450</v>
      </c>
      <c r="C6" s="59">
        <f>SUM(C7:C9)</f>
        <v>277450</v>
      </c>
      <c r="D6" s="136" t="s">
        <v>534</v>
      </c>
      <c r="E6" s="59">
        <f>SUM(E7:E8)</f>
        <v>68200</v>
      </c>
      <c r="F6" s="59">
        <v>64600</v>
      </c>
    </row>
    <row r="7" spans="1:6" s="98" customFormat="1" ht="21.75" customHeight="1">
      <c r="A7" s="137" t="s">
        <v>535</v>
      </c>
      <c r="B7" s="137">
        <v>17450</v>
      </c>
      <c r="C7" s="137">
        <v>17450</v>
      </c>
      <c r="D7" s="136" t="s">
        <v>536</v>
      </c>
      <c r="E7" s="59">
        <f>60745+3600</f>
        <v>64345</v>
      </c>
      <c r="F7" s="59">
        <v>60745</v>
      </c>
    </row>
    <row r="8" spans="1:6" s="98" customFormat="1" ht="21.75" customHeight="1">
      <c r="A8" s="137" t="s">
        <v>537</v>
      </c>
      <c r="B8" s="137">
        <v>200000</v>
      </c>
      <c r="C8" s="137">
        <f>182744+20823</f>
        <v>203567</v>
      </c>
      <c r="D8" s="136" t="s">
        <v>538</v>
      </c>
      <c r="E8" s="59">
        <v>3855</v>
      </c>
      <c r="F8" s="59">
        <v>3855</v>
      </c>
    </row>
    <row r="9" spans="1:6" s="98" customFormat="1" ht="21.75" customHeight="1">
      <c r="A9" s="137" t="s">
        <v>539</v>
      </c>
      <c r="B9" s="137">
        <v>70000</v>
      </c>
      <c r="C9" s="137">
        <v>56433</v>
      </c>
      <c r="D9" s="136"/>
      <c r="E9" s="136"/>
      <c r="F9" s="59"/>
    </row>
    <row r="10" spans="1:6" s="98" customFormat="1" ht="21.75" customHeight="1">
      <c r="A10" s="137"/>
      <c r="B10" s="137"/>
      <c r="C10" s="137"/>
      <c r="D10" s="136"/>
      <c r="E10" s="136"/>
      <c r="F10" s="59"/>
    </row>
    <row r="11" spans="1:6" s="98" customFormat="1" ht="21.75" customHeight="1">
      <c r="A11" s="137" t="s">
        <v>540</v>
      </c>
      <c r="B11" s="137">
        <v>37413</v>
      </c>
      <c r="C11" s="137">
        <v>38478</v>
      </c>
      <c r="D11" s="136"/>
      <c r="E11" s="136"/>
      <c r="F11" s="59"/>
    </row>
    <row r="12" spans="1:6" s="98" customFormat="1" ht="21.75" customHeight="1">
      <c r="A12" s="137" t="s">
        <v>541</v>
      </c>
      <c r="B12" s="137">
        <v>200000</v>
      </c>
      <c r="C12" s="137">
        <v>140218</v>
      </c>
      <c r="D12" s="136" t="s">
        <v>542</v>
      </c>
      <c r="E12" s="136"/>
      <c r="F12" s="59"/>
    </row>
    <row r="13" spans="1:6" s="98" customFormat="1" ht="21.75" customHeight="1">
      <c r="A13" s="137" t="s">
        <v>543</v>
      </c>
      <c r="B13" s="137"/>
      <c r="C13" s="137">
        <v>25000</v>
      </c>
      <c r="D13" s="136" t="s">
        <v>544</v>
      </c>
      <c r="E13" s="136"/>
      <c r="F13" s="59"/>
    </row>
    <row r="14" spans="1:6" s="98" customFormat="1" ht="21.75" customHeight="1">
      <c r="A14" s="126"/>
      <c r="B14" s="126"/>
      <c r="C14" s="126"/>
      <c r="D14" s="136"/>
      <c r="E14" s="136"/>
      <c r="F14" s="59"/>
    </row>
    <row r="15" spans="1:6" s="98" customFormat="1" ht="21.75" customHeight="1">
      <c r="A15" s="137"/>
      <c r="B15" s="137"/>
      <c r="C15" s="137"/>
      <c r="D15" s="136"/>
      <c r="E15" s="136"/>
      <c r="F15" s="59"/>
    </row>
    <row r="16" spans="1:6" s="98" customFormat="1" ht="21.75" customHeight="1">
      <c r="A16" s="137" t="s">
        <v>545</v>
      </c>
      <c r="B16" s="137"/>
      <c r="C16" s="137">
        <v>44850</v>
      </c>
      <c r="D16" s="136" t="s">
        <v>546</v>
      </c>
      <c r="E16" s="59">
        <v>29039</v>
      </c>
      <c r="F16" s="59"/>
    </row>
    <row r="17" spans="1:6" s="98" customFormat="1" ht="21.75" customHeight="1">
      <c r="A17" s="137"/>
      <c r="B17" s="137"/>
      <c r="C17" s="59"/>
      <c r="D17" s="136"/>
      <c r="E17" s="136"/>
      <c r="F17" s="59"/>
    </row>
    <row r="18" spans="1:6" s="98" customFormat="1" ht="21.75" customHeight="1">
      <c r="A18" s="137"/>
      <c r="B18" s="137"/>
      <c r="C18" s="59"/>
      <c r="D18" s="136"/>
      <c r="E18" s="136"/>
      <c r="F18" s="59"/>
    </row>
    <row r="19" spans="1:6" s="98" customFormat="1" ht="21.75" customHeight="1">
      <c r="A19" s="126"/>
      <c r="B19" s="126"/>
      <c r="C19" s="59"/>
      <c r="D19" s="136"/>
      <c r="E19" s="136"/>
      <c r="F19" s="59"/>
    </row>
    <row r="20" spans="1:6" s="98" customFormat="1" ht="21.75" customHeight="1">
      <c r="A20" s="126"/>
      <c r="B20" s="126"/>
      <c r="C20" s="59"/>
      <c r="D20" s="136" t="s">
        <v>547</v>
      </c>
      <c r="E20" s="59">
        <f>35724+1560</f>
        <v>37284</v>
      </c>
      <c r="F20" s="59">
        <v>37413</v>
      </c>
    </row>
    <row r="21" spans="1:6" s="98" customFormat="1" ht="21.75" customHeight="1">
      <c r="A21" s="126"/>
      <c r="B21" s="126"/>
      <c r="C21" s="59"/>
      <c r="D21" s="136" t="s">
        <v>548</v>
      </c>
      <c r="E21" s="59">
        <f>35724+1560</f>
        <v>37284</v>
      </c>
      <c r="F21" s="59">
        <v>37413</v>
      </c>
    </row>
    <row r="22" spans="1:6" s="98" customFormat="1" ht="21.75" customHeight="1">
      <c r="A22" s="126"/>
      <c r="B22" s="126"/>
      <c r="C22" s="59"/>
      <c r="D22" s="136" t="s">
        <v>549</v>
      </c>
      <c r="E22" s="136"/>
      <c r="F22" s="59"/>
    </row>
    <row r="23" spans="1:6" s="98" customFormat="1" ht="21.75" customHeight="1">
      <c r="A23" s="126"/>
      <c r="B23" s="126"/>
      <c r="C23" s="59"/>
      <c r="D23" s="136"/>
      <c r="E23" s="136"/>
      <c r="F23" s="59"/>
    </row>
    <row r="24" spans="1:6" s="132" customFormat="1" ht="21.75" customHeight="1">
      <c r="A24" s="137"/>
      <c r="B24" s="137"/>
      <c r="C24" s="59"/>
      <c r="D24" s="136"/>
      <c r="E24" s="136"/>
      <c r="F24" s="59"/>
    </row>
    <row r="25" spans="1:6" s="98" customFormat="1" ht="21.75" customHeight="1">
      <c r="A25" s="138" t="s">
        <v>550</v>
      </c>
      <c r="B25" s="59">
        <f>B5+B6+B11+B12+B13+B16</f>
        <v>864523</v>
      </c>
      <c r="C25" s="59">
        <f>C5+C6+C11+C12+C13+C16</f>
        <v>841955</v>
      </c>
      <c r="D25" s="138" t="s">
        <v>551</v>
      </c>
      <c r="E25" s="59">
        <f>E5+E6+E20+E16</f>
        <v>864523</v>
      </c>
      <c r="F25" s="59">
        <f>F5+F6+F20</f>
        <v>841955</v>
      </c>
    </row>
    <row r="26" s="98" customFormat="1" ht="18" customHeight="1"/>
  </sheetData>
  <sheetProtection/>
  <mergeCells count="3">
    <mergeCell ref="A1:F1"/>
    <mergeCell ref="A2:F2"/>
    <mergeCell ref="A3:F3"/>
  </mergeCells>
  <printOptions/>
  <pageMargins left="0.75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xSplit="1" ySplit="3" topLeftCell="B4" activePane="bottomRight" state="frozen"/>
      <selection pane="bottomRight" activeCell="H8" sqref="H8"/>
    </sheetView>
  </sheetViews>
  <sheetFormatPr defaultColWidth="14.50390625" defaultRowHeight="14.25"/>
  <cols>
    <col min="1" max="1" width="28.125" style="97" customWidth="1"/>
    <col min="2" max="2" width="11.375" style="165" customWidth="1"/>
    <col min="3" max="3" width="10.25390625" style="165" customWidth="1"/>
    <col min="4" max="4" width="9.00390625" style="166" customWidth="1"/>
    <col min="5" max="5" width="11.375" style="166" customWidth="1"/>
    <col min="6" max="6" width="9.25390625" style="166" customWidth="1"/>
    <col min="7" max="7" width="14.50390625" style="166" customWidth="1"/>
    <col min="8" max="8" width="35.50390625" style="97" customWidth="1"/>
    <col min="9" max="16384" width="14.50390625" style="166" customWidth="1"/>
  </cols>
  <sheetData>
    <row r="1" spans="1:6" ht="30" customHeight="1">
      <c r="A1" s="167" t="s">
        <v>34</v>
      </c>
      <c r="B1" s="167"/>
      <c r="C1" s="167"/>
      <c r="D1" s="167"/>
      <c r="E1" s="167"/>
      <c r="F1" s="167"/>
    </row>
    <row r="2" ht="18" customHeight="1">
      <c r="F2" s="166" t="s">
        <v>35</v>
      </c>
    </row>
    <row r="3" spans="1:6" ht="25.5" customHeight="1">
      <c r="A3" s="168" t="s">
        <v>2</v>
      </c>
      <c r="B3" s="318" t="s">
        <v>3</v>
      </c>
      <c r="C3" s="170" t="s">
        <v>4</v>
      </c>
      <c r="D3" s="168" t="s">
        <v>5</v>
      </c>
      <c r="E3" s="168" t="s">
        <v>6</v>
      </c>
      <c r="F3" s="168" t="s">
        <v>36</v>
      </c>
    </row>
    <row r="4" spans="1:6" ht="25.5" customHeight="1">
      <c r="A4" s="171" t="s">
        <v>37</v>
      </c>
      <c r="B4" s="172">
        <v>81140</v>
      </c>
      <c r="C4" s="172">
        <v>78408</v>
      </c>
      <c r="D4" s="264">
        <f aca="true" t="shared" si="0" ref="D4:D26">C4/B4*100</f>
        <v>96.63298003450825</v>
      </c>
      <c r="E4" s="29">
        <v>69460</v>
      </c>
      <c r="F4" s="173">
        <f aca="true" t="shared" si="1" ref="F4:F24">C4/E4*100-100</f>
        <v>12.882234379498996</v>
      </c>
    </row>
    <row r="5" spans="1:6" ht="25.5" customHeight="1">
      <c r="A5" s="171" t="s">
        <v>38</v>
      </c>
      <c r="B5" s="172">
        <v>450</v>
      </c>
      <c r="C5" s="172">
        <v>398</v>
      </c>
      <c r="D5" s="264">
        <f t="shared" si="0"/>
        <v>88.44444444444444</v>
      </c>
      <c r="E5" s="29">
        <v>445</v>
      </c>
      <c r="F5" s="173">
        <f t="shared" si="1"/>
        <v>-10.561797752808985</v>
      </c>
    </row>
    <row r="6" spans="1:6" ht="25.5" customHeight="1">
      <c r="A6" s="171" t="s">
        <v>39</v>
      </c>
      <c r="B6" s="172">
        <v>45000</v>
      </c>
      <c r="C6" s="172">
        <v>45782</v>
      </c>
      <c r="D6" s="264">
        <f t="shared" si="0"/>
        <v>101.73777777777777</v>
      </c>
      <c r="E6" s="29">
        <v>51751</v>
      </c>
      <c r="F6" s="173">
        <f t="shared" si="1"/>
        <v>-11.534076636200268</v>
      </c>
    </row>
    <row r="7" spans="1:6" ht="25.5" customHeight="1">
      <c r="A7" s="171" t="s">
        <v>40</v>
      </c>
      <c r="B7" s="172">
        <v>200000</v>
      </c>
      <c r="C7" s="172">
        <v>200680</v>
      </c>
      <c r="D7" s="264">
        <f t="shared" si="0"/>
        <v>100.34</v>
      </c>
      <c r="E7" s="29">
        <v>169765</v>
      </c>
      <c r="F7" s="173">
        <f t="shared" si="1"/>
        <v>18.210467410832635</v>
      </c>
    </row>
    <row r="8" spans="1:6" ht="25.5" customHeight="1">
      <c r="A8" s="171" t="s">
        <v>41</v>
      </c>
      <c r="B8" s="172">
        <v>9200</v>
      </c>
      <c r="C8" s="172">
        <v>9131</v>
      </c>
      <c r="D8" s="264">
        <f t="shared" si="0"/>
        <v>99.25</v>
      </c>
      <c r="E8" s="29">
        <v>7114</v>
      </c>
      <c r="F8" s="173">
        <f t="shared" si="1"/>
        <v>28.352544278886683</v>
      </c>
    </row>
    <row r="9" spans="1:6" ht="25.5" customHeight="1">
      <c r="A9" s="171" t="s">
        <v>42</v>
      </c>
      <c r="B9" s="172">
        <v>16500</v>
      </c>
      <c r="C9" s="172">
        <v>16860</v>
      </c>
      <c r="D9" s="264">
        <f t="shared" si="0"/>
        <v>102.18181818181817</v>
      </c>
      <c r="E9" s="29">
        <v>13681</v>
      </c>
      <c r="F9" s="173">
        <f t="shared" si="1"/>
        <v>23.236605511293035</v>
      </c>
    </row>
    <row r="10" spans="1:6" ht="25.5" customHeight="1">
      <c r="A10" s="171" t="s">
        <v>43</v>
      </c>
      <c r="B10" s="172">
        <v>85500</v>
      </c>
      <c r="C10" s="172">
        <v>83381</v>
      </c>
      <c r="D10" s="264">
        <f t="shared" si="0"/>
        <v>97.52163742690058</v>
      </c>
      <c r="E10" s="29">
        <v>55630</v>
      </c>
      <c r="F10" s="173">
        <f t="shared" si="1"/>
        <v>49.88495416142368</v>
      </c>
    </row>
    <row r="11" spans="1:6" ht="25.5" customHeight="1">
      <c r="A11" s="171" t="s">
        <v>44</v>
      </c>
      <c r="B11" s="172">
        <v>77500</v>
      </c>
      <c r="C11" s="172">
        <v>78256</v>
      </c>
      <c r="D11" s="264">
        <f t="shared" si="0"/>
        <v>100.97548387096775</v>
      </c>
      <c r="E11" s="29">
        <v>62549</v>
      </c>
      <c r="F11" s="173">
        <f t="shared" si="1"/>
        <v>25.111512574141884</v>
      </c>
    </row>
    <row r="12" spans="1:9" ht="25.5" customHeight="1">
      <c r="A12" s="171" t="s">
        <v>45</v>
      </c>
      <c r="B12" s="172">
        <v>4750</v>
      </c>
      <c r="C12" s="172">
        <v>4617</v>
      </c>
      <c r="D12" s="264">
        <f t="shared" si="0"/>
        <v>97.2</v>
      </c>
      <c r="E12" s="29">
        <v>11236</v>
      </c>
      <c r="F12" s="173">
        <f t="shared" si="1"/>
        <v>-58.90886436454254</v>
      </c>
      <c r="I12" s="320"/>
    </row>
    <row r="13" spans="1:6" ht="25.5" customHeight="1">
      <c r="A13" s="171" t="s">
        <v>46</v>
      </c>
      <c r="B13" s="172">
        <v>55050</v>
      </c>
      <c r="C13" s="172">
        <v>54147</v>
      </c>
      <c r="D13" s="264">
        <f t="shared" si="0"/>
        <v>98.35967302452316</v>
      </c>
      <c r="E13" s="29">
        <v>36648</v>
      </c>
      <c r="F13" s="173">
        <f t="shared" si="1"/>
        <v>47.74885396201702</v>
      </c>
    </row>
    <row r="14" spans="1:6" ht="25.5" customHeight="1">
      <c r="A14" s="171" t="s">
        <v>47</v>
      </c>
      <c r="B14" s="172">
        <f>89800+430</f>
        <v>90230</v>
      </c>
      <c r="C14" s="172">
        <v>91173</v>
      </c>
      <c r="D14" s="264">
        <f t="shared" si="0"/>
        <v>101.04510694890834</v>
      </c>
      <c r="E14" s="29">
        <v>73764</v>
      </c>
      <c r="F14" s="173">
        <f t="shared" si="1"/>
        <v>23.60094354969904</v>
      </c>
    </row>
    <row r="15" spans="1:6" ht="25.5" customHeight="1">
      <c r="A15" s="171" t="s">
        <v>48</v>
      </c>
      <c r="B15" s="172">
        <v>18700</v>
      </c>
      <c r="C15" s="172">
        <v>22078</v>
      </c>
      <c r="D15" s="264">
        <f t="shared" si="0"/>
        <v>118.06417112299465</v>
      </c>
      <c r="E15" s="29">
        <v>27142</v>
      </c>
      <c r="F15" s="173">
        <f t="shared" si="1"/>
        <v>-18.657431287303808</v>
      </c>
    </row>
    <row r="16" spans="1:6" ht="25.5" customHeight="1">
      <c r="A16" s="171" t="s">
        <v>49</v>
      </c>
      <c r="B16" s="172">
        <v>23300</v>
      </c>
      <c r="C16" s="172">
        <f>22941-6656</f>
        <v>16285</v>
      </c>
      <c r="D16" s="264">
        <f t="shared" si="0"/>
        <v>69.89270386266094</v>
      </c>
      <c r="E16" s="29">
        <v>7334</v>
      </c>
      <c r="F16" s="173">
        <f t="shared" si="1"/>
        <v>122.0479956367603</v>
      </c>
    </row>
    <row r="17" spans="1:6" ht="25.5" customHeight="1">
      <c r="A17" s="171" t="s">
        <v>50</v>
      </c>
      <c r="B17" s="172">
        <v>4800</v>
      </c>
      <c r="C17" s="172">
        <v>5879</v>
      </c>
      <c r="D17" s="264">
        <f t="shared" si="0"/>
        <v>122.47916666666667</v>
      </c>
      <c r="E17" s="29">
        <v>4027</v>
      </c>
      <c r="F17" s="173">
        <f t="shared" si="1"/>
        <v>45.98957039980135</v>
      </c>
    </row>
    <row r="18" spans="1:6" ht="25.5" customHeight="1">
      <c r="A18" s="171" t="s">
        <v>51</v>
      </c>
      <c r="B18" s="172">
        <v>60</v>
      </c>
      <c r="C18" s="172"/>
      <c r="D18" s="264">
        <f t="shared" si="0"/>
        <v>0</v>
      </c>
      <c r="E18" s="29"/>
      <c r="F18" s="173"/>
    </row>
    <row r="19" spans="1:6" ht="25.5" customHeight="1">
      <c r="A19" s="171" t="s">
        <v>52</v>
      </c>
      <c r="B19" s="172">
        <v>10750</v>
      </c>
      <c r="C19" s="172">
        <v>12509</v>
      </c>
      <c r="D19" s="264">
        <f t="shared" si="0"/>
        <v>116.36279069767441</v>
      </c>
      <c r="E19" s="29">
        <v>3506</v>
      </c>
      <c r="F19" s="173">
        <f t="shared" si="1"/>
        <v>256.7883628066172</v>
      </c>
    </row>
    <row r="20" spans="1:7" ht="25.5" customHeight="1">
      <c r="A20" s="171" t="s">
        <v>53</v>
      </c>
      <c r="B20" s="172">
        <v>5210</v>
      </c>
      <c r="C20" s="172">
        <v>5409</v>
      </c>
      <c r="D20" s="264">
        <f t="shared" si="0"/>
        <v>103.81957773512475</v>
      </c>
      <c r="E20" s="29">
        <v>2345</v>
      </c>
      <c r="F20" s="173">
        <f t="shared" si="1"/>
        <v>130.66098081023455</v>
      </c>
      <c r="G20" s="319"/>
    </row>
    <row r="21" spans="1:6" ht="25.5" customHeight="1">
      <c r="A21" s="171" t="s">
        <v>54</v>
      </c>
      <c r="B21" s="172">
        <v>180</v>
      </c>
      <c r="C21" s="172">
        <v>186</v>
      </c>
      <c r="D21" s="264">
        <f t="shared" si="0"/>
        <v>103.33333333333334</v>
      </c>
      <c r="E21" s="29">
        <v>532</v>
      </c>
      <c r="F21" s="173">
        <f t="shared" si="1"/>
        <v>-65.0375939849624</v>
      </c>
    </row>
    <row r="22" spans="1:6" ht="25.5" customHeight="1">
      <c r="A22" s="171" t="s">
        <v>55</v>
      </c>
      <c r="B22" s="172">
        <v>400</v>
      </c>
      <c r="C22" s="172">
        <v>977</v>
      </c>
      <c r="D22" s="264">
        <f t="shared" si="0"/>
        <v>244.25</v>
      </c>
      <c r="E22" s="29">
        <v>868</v>
      </c>
      <c r="F22" s="173">
        <f t="shared" si="1"/>
        <v>12.557603686635943</v>
      </c>
    </row>
    <row r="23" spans="1:6" ht="25.5" customHeight="1">
      <c r="A23" s="171" t="s">
        <v>56</v>
      </c>
      <c r="B23" s="172">
        <v>12447</v>
      </c>
      <c r="C23" s="172">
        <v>13723</v>
      </c>
      <c r="D23" s="264">
        <f t="shared" si="0"/>
        <v>110.25146621675906</v>
      </c>
      <c r="E23" s="29">
        <v>10625</v>
      </c>
      <c r="F23" s="173">
        <f t="shared" si="1"/>
        <v>29.157647058823528</v>
      </c>
    </row>
    <row r="24" spans="1:6" ht="25.5" customHeight="1">
      <c r="A24" s="171" t="s">
        <v>57</v>
      </c>
      <c r="B24" s="172">
        <v>333</v>
      </c>
      <c r="C24" s="172">
        <v>63</v>
      </c>
      <c r="D24" s="264">
        <f t="shared" si="0"/>
        <v>18.91891891891892</v>
      </c>
      <c r="E24" s="29">
        <v>163</v>
      </c>
      <c r="F24" s="173">
        <f t="shared" si="1"/>
        <v>-61.34969325153374</v>
      </c>
    </row>
    <row r="25" spans="1:6" ht="25.5" customHeight="1">
      <c r="A25" s="171"/>
      <c r="B25" s="172"/>
      <c r="C25" s="172"/>
      <c r="D25" s="264"/>
      <c r="E25" s="29"/>
      <c r="F25" s="173"/>
    </row>
    <row r="26" spans="1:6" ht="27" customHeight="1">
      <c r="A26" s="174" t="s">
        <v>58</v>
      </c>
      <c r="B26" s="172">
        <f>SUM(B4:B24)</f>
        <v>741500</v>
      </c>
      <c r="C26" s="172">
        <f>SUM(C4:C24)</f>
        <v>739942</v>
      </c>
      <c r="D26" s="264">
        <f t="shared" si="0"/>
        <v>99.78988536749831</v>
      </c>
      <c r="E26" s="29">
        <f>SUM(E4:E24)</f>
        <v>608585</v>
      </c>
      <c r="F26" s="173">
        <f>C26/E26*100-100</f>
        <v>21.58400223469195</v>
      </c>
    </row>
  </sheetData>
  <sheetProtection/>
  <mergeCells count="1">
    <mergeCell ref="A1:F1"/>
  </mergeCells>
  <printOptions horizontalCentered="1"/>
  <pageMargins left="0.35" right="0.35" top="0.98" bottom="0.79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E12" sqref="E12"/>
    </sheetView>
  </sheetViews>
  <sheetFormatPr defaultColWidth="9.00390625" defaultRowHeight="14.25"/>
  <cols>
    <col min="2" max="2" width="13.75390625" style="0" customWidth="1"/>
  </cols>
  <sheetData>
    <row r="1" spans="2:12" ht="22.5">
      <c r="B1" s="116" t="s">
        <v>889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3" spans="11:13" ht="14.25">
      <c r="K3" s="120" t="s">
        <v>35</v>
      </c>
      <c r="L3" s="120"/>
      <c r="M3" s="125"/>
    </row>
    <row r="4" spans="1:12" ht="22.5" customHeight="1">
      <c r="A4" s="121" t="s">
        <v>890</v>
      </c>
      <c r="B4" s="121" t="s">
        <v>891</v>
      </c>
      <c r="C4" s="126" t="s">
        <v>892</v>
      </c>
      <c r="D4" s="126" t="s">
        <v>893</v>
      </c>
      <c r="E4" s="126" t="s">
        <v>894</v>
      </c>
      <c r="F4" s="126" t="s">
        <v>893</v>
      </c>
      <c r="G4" s="127"/>
      <c r="H4" s="127"/>
      <c r="I4" s="127"/>
      <c r="J4" s="127"/>
      <c r="K4" s="127"/>
      <c r="L4" s="127"/>
    </row>
    <row r="5" spans="1:12" ht="22.5" customHeight="1">
      <c r="A5" s="128" t="s">
        <v>892</v>
      </c>
      <c r="B5" s="129"/>
      <c r="C5" s="126"/>
      <c r="D5" s="126"/>
      <c r="E5" s="127"/>
      <c r="F5" s="127"/>
      <c r="G5" s="127"/>
      <c r="H5" s="127"/>
      <c r="I5" s="127"/>
      <c r="J5" s="127"/>
      <c r="K5" s="127"/>
      <c r="L5" s="127"/>
    </row>
    <row r="6" spans="1:12" ht="22.5" customHeight="1">
      <c r="A6" s="130" t="s">
        <v>895</v>
      </c>
      <c r="B6" s="126"/>
      <c r="C6" s="126"/>
      <c r="D6" s="126"/>
      <c r="E6" s="127"/>
      <c r="F6" s="127"/>
      <c r="G6" s="127"/>
      <c r="H6" s="127"/>
      <c r="I6" s="127"/>
      <c r="J6" s="127"/>
      <c r="K6" s="127"/>
      <c r="L6" s="127"/>
    </row>
    <row r="7" spans="1:12" ht="22.5" customHeight="1">
      <c r="A7" s="127" t="s">
        <v>894</v>
      </c>
      <c r="B7" s="127" t="s">
        <v>894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22.5" customHeight="1">
      <c r="A8" s="127" t="s">
        <v>894</v>
      </c>
      <c r="B8" s="127" t="s">
        <v>894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22.5" customHeight="1">
      <c r="A9" s="130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22.5" customHeight="1">
      <c r="A10" s="130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22.5" customHeight="1">
      <c r="A11" s="130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22.5" customHeight="1">
      <c r="A12" s="130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ht="22.5" customHeight="1">
      <c r="A13" s="124" t="s">
        <v>896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</sheetData>
  <sheetProtection/>
  <mergeCells count="4">
    <mergeCell ref="B1:L1"/>
    <mergeCell ref="K3:L3"/>
    <mergeCell ref="A5:B5"/>
    <mergeCell ref="A13:L13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A1" sqref="A1:F15"/>
    </sheetView>
  </sheetViews>
  <sheetFormatPr defaultColWidth="9.00390625" defaultRowHeight="14.25"/>
  <cols>
    <col min="1" max="1" width="25.75390625" style="0" customWidth="1"/>
    <col min="2" max="2" width="21.25390625" style="0" customWidth="1"/>
    <col min="3" max="3" width="31.00390625" style="0" customWidth="1"/>
  </cols>
  <sheetData>
    <row r="1" spans="1:11" ht="22.5">
      <c r="A1" s="116" t="s">
        <v>897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</row>
    <row r="2" spans="1:11" ht="22.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2.5">
      <c r="A3" s="118" t="s">
        <v>898</v>
      </c>
      <c r="B3" s="118"/>
      <c r="C3" s="118"/>
      <c r="D3" s="119"/>
      <c r="E3" s="119"/>
      <c r="F3" s="117"/>
      <c r="G3" s="117"/>
      <c r="H3" s="117"/>
      <c r="I3" s="117"/>
      <c r="J3" s="117"/>
      <c r="K3" s="117"/>
    </row>
    <row r="5" spans="2:12" ht="14.25">
      <c r="B5" s="120" t="s">
        <v>35</v>
      </c>
      <c r="C5" s="120"/>
      <c r="L5" s="125"/>
    </row>
    <row r="6" spans="1:3" ht="22.5" customHeight="1">
      <c r="A6" s="121" t="s">
        <v>899</v>
      </c>
      <c r="B6" s="121" t="s">
        <v>638</v>
      </c>
      <c r="C6" s="122" t="s">
        <v>6</v>
      </c>
    </row>
    <row r="7" spans="1:3" ht="22.5" customHeight="1">
      <c r="A7" s="121" t="s">
        <v>892</v>
      </c>
      <c r="B7" s="121"/>
      <c r="C7" s="122"/>
    </row>
    <row r="8" spans="1:3" ht="22.5" customHeight="1">
      <c r="A8" s="121" t="s">
        <v>894</v>
      </c>
      <c r="B8" s="121"/>
      <c r="C8" s="122"/>
    </row>
    <row r="9" spans="1:3" ht="22.5" customHeight="1">
      <c r="A9" s="123" t="s">
        <v>894</v>
      </c>
      <c r="B9" s="123"/>
      <c r="C9" s="122"/>
    </row>
    <row r="10" spans="1:3" ht="22.5" customHeight="1">
      <c r="A10" s="123"/>
      <c r="B10" s="123"/>
      <c r="C10" s="122"/>
    </row>
    <row r="11" spans="1:3" ht="22.5" customHeight="1">
      <c r="A11" s="123"/>
      <c r="B11" s="123"/>
      <c r="C11" s="122"/>
    </row>
    <row r="12" spans="1:3" ht="22.5" customHeight="1">
      <c r="A12" s="123"/>
      <c r="B12" s="123"/>
      <c r="C12" s="122"/>
    </row>
    <row r="13" spans="1:3" ht="22.5" customHeight="1">
      <c r="A13" s="123"/>
      <c r="B13" s="123"/>
      <c r="C13" s="122"/>
    </row>
    <row r="14" spans="1:3" ht="22.5" customHeight="1">
      <c r="A14" s="123"/>
      <c r="B14" s="123"/>
      <c r="C14" s="122"/>
    </row>
    <row r="15" spans="1:6" ht="22.5" customHeight="1">
      <c r="A15" s="124" t="s">
        <v>896</v>
      </c>
      <c r="B15" s="124"/>
      <c r="C15" s="124"/>
      <c r="D15" s="124"/>
      <c r="E15" s="124"/>
      <c r="F15" s="124"/>
    </row>
  </sheetData>
  <sheetProtection/>
  <mergeCells count="4">
    <mergeCell ref="A1:C1"/>
    <mergeCell ref="A3:C3"/>
    <mergeCell ref="B5:C5"/>
    <mergeCell ref="A15:F15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xSplit="1" ySplit="3" topLeftCell="B4" activePane="bottomRight" state="frozen"/>
      <selection pane="bottomRight" activeCell="H9" sqref="H9"/>
    </sheetView>
  </sheetViews>
  <sheetFormatPr defaultColWidth="9.00390625" defaultRowHeight="16.5" customHeight="1"/>
  <cols>
    <col min="1" max="1" width="28.625" style="2" customWidth="1"/>
    <col min="2" max="2" width="11.875" style="2" customWidth="1"/>
    <col min="3" max="3" width="11.625" style="2" customWidth="1"/>
    <col min="4" max="4" width="11.875" style="2" customWidth="1"/>
    <col min="5" max="5" width="16.25390625" style="2" customWidth="1"/>
    <col min="6" max="16384" width="9.00390625" style="2" customWidth="1"/>
  </cols>
  <sheetData>
    <row r="1" spans="1:4" ht="19.5" customHeight="1">
      <c r="A1" s="35" t="s">
        <v>900</v>
      </c>
      <c r="B1" s="35"/>
      <c r="C1" s="35"/>
      <c r="D1" s="35"/>
    </row>
    <row r="2" spans="1:4" ht="26.25" customHeight="1">
      <c r="A2" s="4"/>
      <c r="B2" s="4"/>
      <c r="C2" s="4"/>
      <c r="D2" s="100" t="s">
        <v>35</v>
      </c>
    </row>
    <row r="3" spans="1:4" s="1" customFormat="1" ht="28.5" customHeight="1">
      <c r="A3" s="5" t="s">
        <v>553</v>
      </c>
      <c r="B3" s="5" t="s">
        <v>638</v>
      </c>
      <c r="C3" s="5" t="s">
        <v>6</v>
      </c>
      <c r="D3" s="5" t="s">
        <v>36</v>
      </c>
    </row>
    <row r="4" spans="1:4" s="1" customFormat="1" ht="28.5" customHeight="1">
      <c r="A4" s="101" t="s">
        <v>901</v>
      </c>
      <c r="B4" s="102">
        <v>13500</v>
      </c>
      <c r="C4" s="103">
        <v>9039</v>
      </c>
      <c r="D4" s="104">
        <f aca="true" t="shared" si="0" ref="D4:D10">B4/C4*100-100</f>
        <v>49.352804513773634</v>
      </c>
    </row>
    <row r="5" spans="1:4" s="1" customFormat="1" ht="28.5" customHeight="1">
      <c r="A5" s="101" t="s">
        <v>902</v>
      </c>
      <c r="B5" s="102">
        <v>730</v>
      </c>
      <c r="C5" s="103">
        <v>554</v>
      </c>
      <c r="D5" s="104">
        <f t="shared" si="0"/>
        <v>31.768953068592054</v>
      </c>
    </row>
    <row r="6" spans="1:4" s="1" customFormat="1" ht="28.5" customHeight="1">
      <c r="A6" s="105" t="s">
        <v>903</v>
      </c>
      <c r="B6" s="106">
        <v>380000</v>
      </c>
      <c r="C6" s="103">
        <v>264708</v>
      </c>
      <c r="D6" s="104">
        <f t="shared" si="0"/>
        <v>43.55440712029858</v>
      </c>
    </row>
    <row r="7" spans="1:4" s="1" customFormat="1" ht="28.5" customHeight="1">
      <c r="A7" s="101" t="s">
        <v>904</v>
      </c>
      <c r="B7" s="102">
        <v>1100</v>
      </c>
      <c r="C7" s="103">
        <v>1075</v>
      </c>
      <c r="D7" s="104">
        <f t="shared" si="0"/>
        <v>2.3255813953488484</v>
      </c>
    </row>
    <row r="8" spans="1:4" s="1" customFormat="1" ht="28.5" customHeight="1">
      <c r="A8" s="101" t="s">
        <v>905</v>
      </c>
      <c r="B8" s="102">
        <v>3050</v>
      </c>
      <c r="C8" s="103">
        <v>2953</v>
      </c>
      <c r="D8" s="104">
        <f t="shared" si="0"/>
        <v>3.284795123603118</v>
      </c>
    </row>
    <row r="9" spans="1:4" s="1" customFormat="1" ht="28.5" customHeight="1">
      <c r="A9" s="101" t="s">
        <v>906</v>
      </c>
      <c r="B9" s="102">
        <v>3020</v>
      </c>
      <c r="C9" s="103">
        <v>2804</v>
      </c>
      <c r="D9" s="104">
        <f t="shared" si="0"/>
        <v>7.70328102710414</v>
      </c>
    </row>
    <row r="10" spans="1:4" s="1" customFormat="1" ht="28.5" customHeight="1">
      <c r="A10" s="105" t="s">
        <v>907</v>
      </c>
      <c r="B10" s="106">
        <v>12600</v>
      </c>
      <c r="C10" s="103">
        <f>17125+192+310-2804</f>
        <v>14823</v>
      </c>
      <c r="D10" s="104">
        <f t="shared" si="0"/>
        <v>-14.996964177292043</v>
      </c>
    </row>
    <row r="11" spans="1:4" s="1" customFormat="1" ht="28.5" customHeight="1">
      <c r="A11" s="105"/>
      <c r="B11" s="106"/>
      <c r="C11" s="103"/>
      <c r="D11" s="104"/>
    </row>
    <row r="12" spans="1:4" s="1" customFormat="1" ht="28.5" customHeight="1">
      <c r="A12" s="101"/>
      <c r="B12" s="102"/>
      <c r="C12" s="103"/>
      <c r="D12" s="104"/>
    </row>
    <row r="13" spans="1:4" s="1" customFormat="1" ht="28.5" customHeight="1">
      <c r="A13" s="101"/>
      <c r="B13" s="102"/>
      <c r="C13" s="103"/>
      <c r="D13" s="104"/>
    </row>
    <row r="14" spans="1:4" s="1" customFormat="1" ht="28.5" customHeight="1">
      <c r="A14" s="105"/>
      <c r="B14" s="106"/>
      <c r="C14" s="103"/>
      <c r="D14" s="104"/>
    </row>
    <row r="15" spans="1:4" s="1" customFormat="1" ht="28.5" customHeight="1">
      <c r="A15" s="105"/>
      <c r="B15" s="107"/>
      <c r="C15" s="108"/>
      <c r="D15" s="104"/>
    </row>
    <row r="16" spans="1:4" s="1" customFormat="1" ht="28.5" customHeight="1">
      <c r="A16" s="105"/>
      <c r="B16" s="107"/>
      <c r="C16" s="108"/>
      <c r="D16" s="104"/>
    </row>
    <row r="17" spans="1:4" s="1" customFormat="1" ht="28.5" customHeight="1">
      <c r="A17" s="105"/>
      <c r="B17" s="107"/>
      <c r="C17" s="108"/>
      <c r="D17" s="104"/>
    </row>
    <row r="18" spans="1:4" s="1" customFormat="1" ht="28.5" customHeight="1">
      <c r="A18" s="105"/>
      <c r="B18" s="107"/>
      <c r="C18" s="108"/>
      <c r="D18" s="104"/>
    </row>
    <row r="19" spans="1:4" s="1" customFormat="1" ht="28.5" customHeight="1">
      <c r="A19" s="105"/>
      <c r="B19" s="107"/>
      <c r="C19" s="108"/>
      <c r="D19" s="104"/>
    </row>
    <row r="20" spans="1:4" s="1" customFormat="1" ht="28.5" customHeight="1">
      <c r="A20" s="105"/>
      <c r="B20" s="107"/>
      <c r="C20" s="108"/>
      <c r="D20" s="104"/>
    </row>
    <row r="21" spans="1:4" s="1" customFormat="1" ht="28.5" customHeight="1">
      <c r="A21" s="109"/>
      <c r="B21" s="110"/>
      <c r="C21" s="111"/>
      <c r="D21" s="104"/>
    </row>
    <row r="22" spans="1:4" s="1" customFormat="1" ht="28.5" customHeight="1">
      <c r="A22" s="109"/>
      <c r="B22" s="110"/>
      <c r="C22" s="111"/>
      <c r="D22" s="104"/>
    </row>
    <row r="23" spans="1:4" s="1" customFormat="1" ht="28.5" customHeight="1">
      <c r="A23" s="112" t="s">
        <v>33</v>
      </c>
      <c r="B23" s="110">
        <f>SUM(B4:B22)</f>
        <v>414000</v>
      </c>
      <c r="C23" s="110">
        <f>SUM(C4:C22)</f>
        <v>295956</v>
      </c>
      <c r="D23" s="104">
        <f>B23/C23*100-100</f>
        <v>39.885658678992826</v>
      </c>
    </row>
    <row r="24" spans="1:4" ht="16.5" customHeight="1">
      <c r="A24" s="113"/>
      <c r="B24" s="114"/>
      <c r="C24" s="114"/>
      <c r="D24" s="114"/>
    </row>
    <row r="25" spans="1:4" ht="18.75" customHeight="1">
      <c r="A25" s="115"/>
      <c r="B25" s="115"/>
      <c r="C25" s="115"/>
      <c r="D25" s="115"/>
    </row>
    <row r="26" ht="15.75" customHeight="1">
      <c r="A26" s="113" t="s">
        <v>799</v>
      </c>
    </row>
    <row r="27" spans="3:4" ht="16.5" customHeight="1">
      <c r="C27" s="11"/>
      <c r="D27" s="11"/>
    </row>
    <row r="28" spans="3:4" ht="16.5" customHeight="1">
      <c r="C28" s="11"/>
      <c r="D28" s="11"/>
    </row>
    <row r="29" spans="3:4" ht="16.5" customHeight="1">
      <c r="C29" s="11"/>
      <c r="D29" s="11"/>
    </row>
  </sheetData>
  <sheetProtection/>
  <mergeCells count="2">
    <mergeCell ref="A1:D1"/>
    <mergeCell ref="A25:D25"/>
  </mergeCells>
  <printOptions/>
  <pageMargins left="1.46" right="0.63" top="0.79" bottom="0.59" header="0.59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B1">
      <selection activeCell="J20" sqref="J20"/>
    </sheetView>
  </sheetViews>
  <sheetFormatPr defaultColWidth="9.00390625" defaultRowHeight="28.5" customHeight="1"/>
  <cols>
    <col min="1" max="1" width="9.00390625" style="54" hidden="1" customWidth="1"/>
    <col min="2" max="2" width="30.375" style="54" customWidth="1"/>
    <col min="3" max="3" width="14.875" style="54" customWidth="1"/>
    <col min="4" max="4" width="12.625" style="77" customWidth="1"/>
    <col min="5" max="5" width="10.125" style="54" customWidth="1"/>
    <col min="6" max="6" width="7.125" style="54" customWidth="1"/>
    <col min="7" max="7" width="9.00390625" style="54" customWidth="1"/>
    <col min="8" max="8" width="27.75390625" style="54" customWidth="1"/>
    <col min="9" max="9" width="13.75390625" style="54" customWidth="1"/>
    <col min="10" max="16384" width="9.00390625" style="54" customWidth="1"/>
  </cols>
  <sheetData>
    <row r="1" spans="2:5" ht="37.5" customHeight="1">
      <c r="B1" s="65" t="s">
        <v>908</v>
      </c>
      <c r="C1" s="65"/>
      <c r="D1" s="65"/>
      <c r="E1" s="65"/>
    </row>
    <row r="2" spans="5:6" ht="28.5" customHeight="1">
      <c r="E2" s="88" t="s">
        <v>60</v>
      </c>
      <c r="F2" s="89"/>
    </row>
    <row r="3" spans="2:5" s="62" customFormat="1" ht="24.75" customHeight="1">
      <c r="B3" s="68" t="s">
        <v>891</v>
      </c>
      <c r="C3" s="68" t="s">
        <v>638</v>
      </c>
      <c r="D3" s="68" t="s">
        <v>6</v>
      </c>
      <c r="E3" s="57" t="s">
        <v>36</v>
      </c>
    </row>
    <row r="4" spans="1:9" s="87" customFormat="1" ht="21" customHeight="1">
      <c r="A4" s="87">
        <v>208</v>
      </c>
      <c r="B4" s="90" t="s">
        <v>566</v>
      </c>
      <c r="C4" s="91">
        <v>163</v>
      </c>
      <c r="D4" s="91">
        <v>950</v>
      </c>
      <c r="E4" s="92">
        <f>(C4-D4)/D4*100</f>
        <v>-82.84210526315789</v>
      </c>
      <c r="I4" s="98"/>
    </row>
    <row r="5" spans="1:10" s="87" customFormat="1" ht="21" customHeight="1">
      <c r="A5" s="87">
        <v>212</v>
      </c>
      <c r="B5" s="90" t="s">
        <v>567</v>
      </c>
      <c r="C5" s="91">
        <v>196779</v>
      </c>
      <c r="D5" s="91">
        <f>186332-30000</f>
        <v>156332</v>
      </c>
      <c r="E5" s="92">
        <f>(C5-D5)/D5*100</f>
        <v>25.872502110892203</v>
      </c>
      <c r="I5" s="98"/>
      <c r="J5" s="99"/>
    </row>
    <row r="6" spans="1:9" s="87" customFormat="1" ht="21" customHeight="1">
      <c r="A6" s="87">
        <v>214</v>
      </c>
      <c r="B6" s="90" t="s">
        <v>909</v>
      </c>
      <c r="C6" s="91">
        <v>575</v>
      </c>
      <c r="D6" s="91"/>
      <c r="E6" s="92"/>
      <c r="I6" s="98"/>
    </row>
    <row r="7" spans="1:10" s="87" customFormat="1" ht="21" customHeight="1">
      <c r="A7" s="87">
        <v>215</v>
      </c>
      <c r="B7" s="90" t="s">
        <v>910</v>
      </c>
      <c r="C7" s="91"/>
      <c r="D7" s="91">
        <v>40</v>
      </c>
      <c r="E7" s="92">
        <f>(C7-D7)/D7*100</f>
        <v>-100</v>
      </c>
      <c r="I7" s="98"/>
      <c r="J7" s="99"/>
    </row>
    <row r="8" spans="1:10" s="87" customFormat="1" ht="21" customHeight="1">
      <c r="A8" s="87">
        <v>216</v>
      </c>
      <c r="B8" s="90" t="s">
        <v>911</v>
      </c>
      <c r="C8" s="91"/>
      <c r="D8" s="91">
        <v>10</v>
      </c>
      <c r="E8" s="92">
        <f>(C8-D8)/D8*100</f>
        <v>-100</v>
      </c>
      <c r="I8" s="98"/>
      <c r="J8" s="99"/>
    </row>
    <row r="9" spans="1:9" s="87" customFormat="1" ht="21" customHeight="1">
      <c r="A9" s="87">
        <v>229</v>
      </c>
      <c r="B9" s="90" t="s">
        <v>912</v>
      </c>
      <c r="C9" s="91">
        <f>14342+41</f>
        <v>14383</v>
      </c>
      <c r="D9" s="91">
        <v>19640</v>
      </c>
      <c r="E9" s="92">
        <f>(C9-D9)/D9*100</f>
        <v>-26.766802443991857</v>
      </c>
      <c r="I9" s="98"/>
    </row>
    <row r="10" spans="1:5" s="87" customFormat="1" ht="21" customHeight="1">
      <c r="A10" s="87">
        <v>232</v>
      </c>
      <c r="B10" s="90" t="s">
        <v>913</v>
      </c>
      <c r="C10" s="91">
        <v>4000</v>
      </c>
      <c r="D10" s="91">
        <v>1988</v>
      </c>
      <c r="E10" s="92">
        <f>(C10-D10)/D10*100</f>
        <v>101.2072434607646</v>
      </c>
    </row>
    <row r="11" spans="1:5" s="87" customFormat="1" ht="21" customHeight="1">
      <c r="A11" s="87">
        <v>233</v>
      </c>
      <c r="B11" s="90" t="s">
        <v>914</v>
      </c>
      <c r="C11" s="91">
        <v>100</v>
      </c>
      <c r="D11" s="91">
        <v>58</v>
      </c>
      <c r="E11" s="92">
        <f>(C11-D11)/D11*100</f>
        <v>72.41379310344827</v>
      </c>
    </row>
    <row r="12" spans="2:5" s="87" customFormat="1" ht="21" customHeight="1">
      <c r="B12" s="93"/>
      <c r="C12" s="94"/>
      <c r="D12" s="91"/>
      <c r="E12" s="92"/>
    </row>
    <row r="13" spans="2:5" s="87" customFormat="1" ht="21" customHeight="1">
      <c r="B13" s="93"/>
      <c r="C13" s="94"/>
      <c r="D13" s="91"/>
      <c r="E13" s="92"/>
    </row>
    <row r="14" spans="2:5" s="87" customFormat="1" ht="21" customHeight="1">
      <c r="B14" s="93"/>
      <c r="C14" s="94"/>
      <c r="D14" s="91"/>
      <c r="E14" s="92"/>
    </row>
    <row r="15" spans="2:5" s="87" customFormat="1" ht="21" customHeight="1">
      <c r="B15" s="93"/>
      <c r="C15" s="94"/>
      <c r="D15" s="91"/>
      <c r="E15" s="92"/>
    </row>
    <row r="16" spans="2:5" s="87" customFormat="1" ht="21" customHeight="1">
      <c r="B16" s="93"/>
      <c r="C16" s="94"/>
      <c r="D16" s="91"/>
      <c r="E16" s="92"/>
    </row>
    <row r="17" spans="2:5" s="87" customFormat="1" ht="21" customHeight="1">
      <c r="B17" s="93"/>
      <c r="C17" s="94"/>
      <c r="D17" s="91"/>
      <c r="E17" s="92"/>
    </row>
    <row r="18" spans="2:5" s="87" customFormat="1" ht="21" customHeight="1">
      <c r="B18" s="93"/>
      <c r="C18" s="94"/>
      <c r="D18" s="91"/>
      <c r="E18" s="92"/>
    </row>
    <row r="19" spans="2:5" s="87" customFormat="1" ht="21" customHeight="1">
      <c r="B19" s="93"/>
      <c r="C19" s="94"/>
      <c r="D19" s="91"/>
      <c r="E19" s="92"/>
    </row>
    <row r="20" spans="2:5" s="87" customFormat="1" ht="21" customHeight="1">
      <c r="B20" s="93"/>
      <c r="C20" s="94"/>
      <c r="D20" s="91"/>
      <c r="E20" s="92"/>
    </row>
    <row r="21" spans="2:5" s="87" customFormat="1" ht="21" customHeight="1">
      <c r="B21" s="93"/>
      <c r="C21" s="94"/>
      <c r="D21" s="91"/>
      <c r="E21" s="92"/>
    </row>
    <row r="22" spans="2:5" s="87" customFormat="1" ht="21" customHeight="1">
      <c r="B22" s="93"/>
      <c r="C22" s="94"/>
      <c r="D22" s="91"/>
      <c r="E22" s="92"/>
    </row>
    <row r="23" spans="2:5" s="87" customFormat="1" ht="21" customHeight="1">
      <c r="B23" s="93"/>
      <c r="C23" s="94"/>
      <c r="D23" s="91"/>
      <c r="E23" s="92"/>
    </row>
    <row r="24" spans="2:5" s="87" customFormat="1" ht="21" customHeight="1">
      <c r="B24" s="93"/>
      <c r="C24" s="94"/>
      <c r="D24" s="91"/>
      <c r="E24" s="92"/>
    </row>
    <row r="25" spans="2:5" s="87" customFormat="1" ht="21" customHeight="1">
      <c r="B25" s="93"/>
      <c r="C25" s="94"/>
      <c r="D25" s="91"/>
      <c r="E25" s="92"/>
    </row>
    <row r="26" spans="2:5" s="87" customFormat="1" ht="21" customHeight="1">
      <c r="B26" s="93"/>
      <c r="C26" s="94"/>
      <c r="D26" s="91"/>
      <c r="E26" s="92"/>
    </row>
    <row r="27" spans="2:5" s="87" customFormat="1" ht="21" customHeight="1">
      <c r="B27" s="93"/>
      <c r="C27" s="94"/>
      <c r="D27" s="91"/>
      <c r="E27" s="92"/>
    </row>
    <row r="28" spans="2:5" s="87" customFormat="1" ht="21" customHeight="1">
      <c r="B28" s="93"/>
      <c r="C28" s="94"/>
      <c r="D28" s="91"/>
      <c r="E28" s="92"/>
    </row>
    <row r="29" spans="2:5" s="87" customFormat="1" ht="21" customHeight="1">
      <c r="B29" s="93"/>
      <c r="C29" s="94"/>
      <c r="D29" s="91"/>
      <c r="E29" s="92"/>
    </row>
    <row r="30" spans="2:5" s="87" customFormat="1" ht="21" customHeight="1">
      <c r="B30" s="95" t="s">
        <v>563</v>
      </c>
      <c r="C30" s="94">
        <f>SUM(C4:C29)</f>
        <v>216000</v>
      </c>
      <c r="D30" s="94">
        <f>SUM(D4:D29)</f>
        <v>179018</v>
      </c>
      <c r="E30" s="92">
        <f>(C30-D30)/D30*100</f>
        <v>20.658257828821682</v>
      </c>
    </row>
    <row r="31" spans="1:5" ht="28.5" customHeight="1">
      <c r="A31" s="87"/>
      <c r="B31" s="87"/>
      <c r="C31" s="87"/>
      <c r="D31" s="96"/>
      <c r="E31" s="87"/>
    </row>
    <row r="32" ht="28.5" customHeight="1">
      <c r="B32" s="97" t="s">
        <v>915</v>
      </c>
    </row>
  </sheetData>
  <sheetProtection/>
  <mergeCells count="1">
    <mergeCell ref="B1:E1"/>
  </mergeCells>
  <printOptions/>
  <pageMargins left="1.18" right="0.75" top="0.98" bottom="0.98" header="0.51" footer="0.5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2"/>
  <sheetViews>
    <sheetView showZeros="0" workbookViewId="0" topLeftCell="B1">
      <selection activeCell="H15" sqref="H15"/>
    </sheetView>
  </sheetViews>
  <sheetFormatPr defaultColWidth="9.00390625" defaultRowHeight="14.25"/>
  <cols>
    <col min="1" max="1" width="7.875" style="63" hidden="1" customWidth="1"/>
    <col min="2" max="2" width="42.375" style="54" customWidth="1"/>
    <col min="3" max="3" width="11.50390625" style="54" customWidth="1"/>
    <col min="4" max="4" width="11.50390625" style="77" customWidth="1"/>
    <col min="5" max="5" width="10.375" style="54" customWidth="1"/>
    <col min="6" max="16384" width="9.00390625" style="54" customWidth="1"/>
  </cols>
  <sheetData>
    <row r="1" spans="2:5" ht="22.5">
      <c r="B1" s="65" t="s">
        <v>916</v>
      </c>
      <c r="C1" s="65"/>
      <c r="D1" s="65"/>
      <c r="E1" s="65"/>
    </row>
    <row r="2" ht="12.75">
      <c r="E2" s="78" t="s">
        <v>60</v>
      </c>
    </row>
    <row r="3" spans="1:5" s="62" customFormat="1" ht="19.5" customHeight="1">
      <c r="A3" s="67"/>
      <c r="B3" s="68" t="s">
        <v>891</v>
      </c>
      <c r="C3" s="68" t="s">
        <v>638</v>
      </c>
      <c r="D3" s="68" t="s">
        <v>6</v>
      </c>
      <c r="E3" s="57" t="s">
        <v>36</v>
      </c>
    </row>
    <row r="4" spans="1:5" ht="19.5" customHeight="1">
      <c r="A4" s="70"/>
      <c r="B4" s="71" t="s">
        <v>574</v>
      </c>
      <c r="C4" s="79">
        <f>215959+41</f>
        <v>216000</v>
      </c>
      <c r="D4" s="80">
        <f>209018-30000</f>
        <v>179018</v>
      </c>
      <c r="E4" s="81">
        <f aca="true" t="shared" si="0" ref="E4:E60">_xlfn.IFERROR((C4-D4)/D4*100,0)</f>
        <v>20.658257828821682</v>
      </c>
    </row>
    <row r="5" spans="1:5" ht="19.5" customHeight="1">
      <c r="A5" s="70"/>
      <c r="B5" s="71"/>
      <c r="C5" s="79"/>
      <c r="D5" s="80"/>
      <c r="E5" s="81">
        <f t="shared" si="0"/>
        <v>0</v>
      </c>
    </row>
    <row r="6" spans="1:5" ht="19.5" customHeight="1">
      <c r="A6" s="70">
        <v>208</v>
      </c>
      <c r="B6" s="71" t="s">
        <v>245</v>
      </c>
      <c r="C6" s="79">
        <v>163</v>
      </c>
      <c r="D6" s="80">
        <v>950</v>
      </c>
      <c r="E6" s="81">
        <f t="shared" si="0"/>
        <v>-82.84210526315789</v>
      </c>
    </row>
    <row r="7" spans="1:5" ht="19.5" customHeight="1">
      <c r="A7" s="70">
        <v>20822</v>
      </c>
      <c r="B7" s="73" t="s">
        <v>575</v>
      </c>
      <c r="C7" s="79">
        <v>144</v>
      </c>
      <c r="D7" s="80">
        <v>367</v>
      </c>
      <c r="E7" s="81">
        <f t="shared" si="0"/>
        <v>-60.76294277929155</v>
      </c>
    </row>
    <row r="8" spans="1:5" ht="19.5" customHeight="1">
      <c r="A8" s="70">
        <v>2082201</v>
      </c>
      <c r="B8" s="73" t="s">
        <v>576</v>
      </c>
      <c r="C8" s="79">
        <v>144</v>
      </c>
      <c r="D8" s="80">
        <v>108</v>
      </c>
      <c r="E8" s="81">
        <f t="shared" si="0"/>
        <v>33.33333333333333</v>
      </c>
    </row>
    <row r="9" spans="1:5" ht="19.5" customHeight="1">
      <c r="A9" s="70">
        <v>2082202</v>
      </c>
      <c r="B9" s="73" t="s">
        <v>577</v>
      </c>
      <c r="C9" s="79">
        <v>0</v>
      </c>
      <c r="D9" s="80">
        <v>232</v>
      </c>
      <c r="E9" s="81">
        <f t="shared" si="0"/>
        <v>-100</v>
      </c>
    </row>
    <row r="10" spans="1:5" ht="19.5" customHeight="1">
      <c r="A10" s="70">
        <v>2082299</v>
      </c>
      <c r="B10" s="73" t="s">
        <v>578</v>
      </c>
      <c r="C10" s="79">
        <v>0</v>
      </c>
      <c r="D10" s="82">
        <v>27</v>
      </c>
      <c r="E10" s="81">
        <f t="shared" si="0"/>
        <v>-100</v>
      </c>
    </row>
    <row r="11" spans="1:5" ht="19.5" customHeight="1">
      <c r="A11" s="70">
        <v>20823</v>
      </c>
      <c r="B11" s="73" t="s">
        <v>579</v>
      </c>
      <c r="C11" s="79">
        <v>20</v>
      </c>
      <c r="D11" s="80">
        <v>583</v>
      </c>
      <c r="E11" s="81">
        <f t="shared" si="0"/>
        <v>-96.56946826758147</v>
      </c>
    </row>
    <row r="12" spans="1:5" ht="19.5" customHeight="1">
      <c r="A12" s="70">
        <v>2082302</v>
      </c>
      <c r="B12" s="73" t="s">
        <v>577</v>
      </c>
      <c r="C12" s="79">
        <v>20</v>
      </c>
      <c r="D12" s="82">
        <v>583</v>
      </c>
      <c r="E12" s="81">
        <f t="shared" si="0"/>
        <v>-96.56946826758147</v>
      </c>
    </row>
    <row r="13" spans="1:5" ht="19.5" customHeight="1">
      <c r="A13" s="70">
        <v>212</v>
      </c>
      <c r="B13" s="71" t="s">
        <v>378</v>
      </c>
      <c r="C13" s="79">
        <v>196779</v>
      </c>
      <c r="D13" s="80">
        <f>186332-30000</f>
        <v>156332</v>
      </c>
      <c r="E13" s="81">
        <f t="shared" si="0"/>
        <v>25.872502110892203</v>
      </c>
    </row>
    <row r="14" spans="1:5" ht="19.5" customHeight="1">
      <c r="A14" s="70">
        <v>21208</v>
      </c>
      <c r="B14" s="73" t="s">
        <v>580</v>
      </c>
      <c r="C14" s="79">
        <v>193505</v>
      </c>
      <c r="D14" s="80">
        <f>172372-30000</f>
        <v>142372</v>
      </c>
      <c r="E14" s="81">
        <f t="shared" si="0"/>
        <v>35.91506756946591</v>
      </c>
    </row>
    <row r="15" spans="1:5" ht="19.5" customHeight="1">
      <c r="A15" s="70">
        <v>2120801</v>
      </c>
      <c r="B15" s="73" t="s">
        <v>581</v>
      </c>
      <c r="C15" s="79">
        <v>20000</v>
      </c>
      <c r="D15" s="82">
        <v>26377</v>
      </c>
      <c r="E15" s="81">
        <f t="shared" si="0"/>
        <v>-24.17636577321151</v>
      </c>
    </row>
    <row r="16" spans="1:5" ht="19.5" customHeight="1">
      <c r="A16" s="70">
        <v>2120802</v>
      </c>
      <c r="B16" s="73" t="s">
        <v>582</v>
      </c>
      <c r="C16" s="79">
        <v>52268</v>
      </c>
      <c r="D16" s="82">
        <v>34527</v>
      </c>
      <c r="E16" s="81">
        <f t="shared" si="0"/>
        <v>51.382975642251</v>
      </c>
    </row>
    <row r="17" spans="1:5" ht="19.5" customHeight="1">
      <c r="A17" s="70">
        <v>2120804</v>
      </c>
      <c r="B17" s="73" t="s">
        <v>583</v>
      </c>
      <c r="C17" s="79">
        <v>3980</v>
      </c>
      <c r="D17" s="82">
        <v>7153</v>
      </c>
      <c r="E17" s="81">
        <f t="shared" si="0"/>
        <v>-44.35901020550818</v>
      </c>
    </row>
    <row r="18" spans="1:5" ht="19.5" customHeight="1">
      <c r="A18" s="70">
        <v>2120805</v>
      </c>
      <c r="B18" s="73" t="s">
        <v>584</v>
      </c>
      <c r="C18" s="79">
        <v>19602</v>
      </c>
      <c r="D18" s="82">
        <v>18281</v>
      </c>
      <c r="E18" s="81">
        <f t="shared" si="0"/>
        <v>7.226081724194519</v>
      </c>
    </row>
    <row r="19" spans="1:5" ht="19.5" customHeight="1">
      <c r="A19" s="70">
        <v>2120806</v>
      </c>
      <c r="B19" s="73" t="s">
        <v>585</v>
      </c>
      <c r="C19" s="79">
        <v>0</v>
      </c>
      <c r="D19" s="82">
        <v>2018</v>
      </c>
      <c r="E19" s="81">
        <f t="shared" si="0"/>
        <v>-100</v>
      </c>
    </row>
    <row r="20" spans="1:5" ht="19.5" customHeight="1">
      <c r="A20" s="70">
        <v>2120807</v>
      </c>
      <c r="B20" s="73" t="s">
        <v>586</v>
      </c>
      <c r="C20" s="79">
        <v>30</v>
      </c>
      <c r="D20" s="82">
        <v>23</v>
      </c>
      <c r="E20" s="81">
        <f t="shared" si="0"/>
        <v>30.434782608695656</v>
      </c>
    </row>
    <row r="21" spans="1:5" ht="19.5" customHeight="1">
      <c r="A21" s="74">
        <v>2120809</v>
      </c>
      <c r="B21" s="73" t="s">
        <v>587</v>
      </c>
      <c r="C21" s="79">
        <v>600</v>
      </c>
      <c r="D21" s="82"/>
      <c r="E21" s="81">
        <f t="shared" si="0"/>
        <v>0</v>
      </c>
    </row>
    <row r="22" spans="1:5" ht="19.5" customHeight="1">
      <c r="A22" s="70">
        <v>2120811</v>
      </c>
      <c r="B22" s="73" t="s">
        <v>588</v>
      </c>
      <c r="C22" s="79">
        <v>40</v>
      </c>
      <c r="D22" s="82">
        <v>13</v>
      </c>
      <c r="E22" s="81">
        <f t="shared" si="0"/>
        <v>207.6923076923077</v>
      </c>
    </row>
    <row r="23" spans="1:5" ht="19.5" customHeight="1">
      <c r="A23" s="70">
        <v>2120813</v>
      </c>
      <c r="B23" s="73" t="s">
        <v>508</v>
      </c>
      <c r="C23" s="79">
        <v>35</v>
      </c>
      <c r="D23" s="82">
        <v>25</v>
      </c>
      <c r="E23" s="81">
        <f t="shared" si="0"/>
        <v>40</v>
      </c>
    </row>
    <row r="24" spans="1:5" ht="19.5" customHeight="1">
      <c r="A24" s="70">
        <v>2120899</v>
      </c>
      <c r="B24" s="73" t="s">
        <v>589</v>
      </c>
      <c r="C24" s="79">
        <v>96950</v>
      </c>
      <c r="D24" s="82">
        <f>83955-30000</f>
        <v>53955</v>
      </c>
      <c r="E24" s="81">
        <f t="shared" si="0"/>
        <v>79.68677601705124</v>
      </c>
    </row>
    <row r="25" spans="1:5" ht="19.5" customHeight="1">
      <c r="A25" s="70">
        <v>21209</v>
      </c>
      <c r="B25" s="73" t="s">
        <v>590</v>
      </c>
      <c r="C25" s="79">
        <v>0</v>
      </c>
      <c r="D25" s="80">
        <v>637</v>
      </c>
      <c r="E25" s="81">
        <f t="shared" si="0"/>
        <v>-100</v>
      </c>
    </row>
    <row r="26" spans="1:5" ht="19.5" customHeight="1">
      <c r="A26" s="70">
        <v>2120999</v>
      </c>
      <c r="B26" s="73" t="s">
        <v>591</v>
      </c>
      <c r="C26" s="79">
        <v>0</v>
      </c>
      <c r="D26" s="82">
        <v>637</v>
      </c>
      <c r="E26" s="81">
        <f t="shared" si="0"/>
        <v>-100</v>
      </c>
    </row>
    <row r="27" spans="1:5" ht="19.5" customHeight="1">
      <c r="A27" s="70">
        <v>21210</v>
      </c>
      <c r="B27" s="73" t="s">
        <v>592</v>
      </c>
      <c r="C27" s="79">
        <v>0</v>
      </c>
      <c r="D27" s="80">
        <v>7295</v>
      </c>
      <c r="E27" s="81">
        <f t="shared" si="0"/>
        <v>-100</v>
      </c>
    </row>
    <row r="28" spans="1:5" ht="19.5" customHeight="1">
      <c r="A28" s="70">
        <v>2121001</v>
      </c>
      <c r="B28" s="73" t="s">
        <v>581</v>
      </c>
      <c r="C28" s="79">
        <v>0</v>
      </c>
      <c r="D28" s="82">
        <v>7295</v>
      </c>
      <c r="E28" s="81">
        <f t="shared" si="0"/>
        <v>-100</v>
      </c>
    </row>
    <row r="29" spans="1:5" s="63" customFormat="1" ht="19.5" customHeight="1">
      <c r="A29" s="70">
        <v>21211</v>
      </c>
      <c r="B29" s="83" t="s">
        <v>593</v>
      </c>
      <c r="C29" s="79">
        <v>0</v>
      </c>
      <c r="D29" s="84">
        <v>116</v>
      </c>
      <c r="E29" s="81">
        <f t="shared" si="0"/>
        <v>-100</v>
      </c>
    </row>
    <row r="30" spans="1:5" ht="19.5" customHeight="1">
      <c r="A30" s="70">
        <v>21213</v>
      </c>
      <c r="B30" s="73" t="s">
        <v>597</v>
      </c>
      <c r="C30" s="79">
        <v>1382</v>
      </c>
      <c r="D30" s="80">
        <v>4318</v>
      </c>
      <c r="E30" s="81">
        <f t="shared" si="0"/>
        <v>-67.99444187123669</v>
      </c>
    </row>
    <row r="31" spans="1:5" ht="19.5" customHeight="1">
      <c r="A31" s="70">
        <v>2121302</v>
      </c>
      <c r="B31" s="73" t="s">
        <v>598</v>
      </c>
      <c r="C31" s="79">
        <v>312</v>
      </c>
      <c r="D31" s="82">
        <v>2449</v>
      </c>
      <c r="E31" s="81">
        <f t="shared" si="0"/>
        <v>-87.26010616578195</v>
      </c>
    </row>
    <row r="32" spans="1:5" ht="19.5" customHeight="1">
      <c r="A32" s="70">
        <v>2121399</v>
      </c>
      <c r="B32" s="73" t="s">
        <v>599</v>
      </c>
      <c r="C32" s="79">
        <v>1070</v>
      </c>
      <c r="D32" s="82">
        <v>1869</v>
      </c>
      <c r="E32" s="81">
        <f t="shared" si="0"/>
        <v>-42.75013376136972</v>
      </c>
    </row>
    <row r="33" spans="1:5" ht="19.5" customHeight="1">
      <c r="A33" s="70">
        <v>21214</v>
      </c>
      <c r="B33" s="73" t="s">
        <v>600</v>
      </c>
      <c r="C33" s="79">
        <v>1892</v>
      </c>
      <c r="D33" s="80">
        <v>1594</v>
      </c>
      <c r="E33" s="81">
        <f t="shared" si="0"/>
        <v>18.695106649937266</v>
      </c>
    </row>
    <row r="34" spans="1:5" ht="19.5" customHeight="1">
      <c r="A34" s="70">
        <v>2121499</v>
      </c>
      <c r="B34" s="73" t="s">
        <v>601</v>
      </c>
      <c r="C34" s="79">
        <v>1892</v>
      </c>
      <c r="D34" s="82">
        <v>1594</v>
      </c>
      <c r="E34" s="81">
        <f t="shared" si="0"/>
        <v>18.695106649937266</v>
      </c>
    </row>
    <row r="35" spans="1:5" ht="19.5" customHeight="1">
      <c r="A35" s="70">
        <v>214</v>
      </c>
      <c r="B35" s="71" t="s">
        <v>446</v>
      </c>
      <c r="C35" s="79">
        <v>575</v>
      </c>
      <c r="D35" s="82"/>
      <c r="E35" s="81">
        <f t="shared" si="0"/>
        <v>0</v>
      </c>
    </row>
    <row r="36" spans="1:5" ht="19.5" customHeight="1">
      <c r="A36" s="70">
        <v>21462</v>
      </c>
      <c r="B36" s="73" t="s">
        <v>917</v>
      </c>
      <c r="C36" s="79">
        <v>575</v>
      </c>
      <c r="D36" s="82"/>
      <c r="E36" s="81">
        <f t="shared" si="0"/>
        <v>0</v>
      </c>
    </row>
    <row r="37" spans="1:5" ht="19.5" customHeight="1">
      <c r="A37" s="70">
        <v>2146299</v>
      </c>
      <c r="B37" s="73" t="s">
        <v>918</v>
      </c>
      <c r="C37" s="79">
        <v>575</v>
      </c>
      <c r="D37" s="82"/>
      <c r="E37" s="81">
        <f t="shared" si="0"/>
        <v>0</v>
      </c>
    </row>
    <row r="38" spans="1:5" ht="19.5" customHeight="1">
      <c r="A38" s="70">
        <v>215</v>
      </c>
      <c r="B38" s="71" t="s">
        <v>461</v>
      </c>
      <c r="C38" s="79">
        <v>0</v>
      </c>
      <c r="D38" s="80">
        <v>40</v>
      </c>
      <c r="E38" s="81">
        <f t="shared" si="0"/>
        <v>-100</v>
      </c>
    </row>
    <row r="39" spans="1:5" ht="19.5" customHeight="1">
      <c r="A39" s="70">
        <v>21561</v>
      </c>
      <c r="B39" s="73" t="s">
        <v>604</v>
      </c>
      <c r="C39" s="79">
        <v>0</v>
      </c>
      <c r="D39" s="80">
        <v>40</v>
      </c>
      <c r="E39" s="81">
        <f t="shared" si="0"/>
        <v>-100</v>
      </c>
    </row>
    <row r="40" spans="1:5" ht="19.5" customHeight="1">
      <c r="A40" s="70">
        <v>2156101</v>
      </c>
      <c r="B40" s="70" t="s">
        <v>605</v>
      </c>
      <c r="C40" s="79">
        <v>0</v>
      </c>
      <c r="D40" s="82">
        <v>40</v>
      </c>
      <c r="E40" s="81">
        <f t="shared" si="0"/>
        <v>-100</v>
      </c>
    </row>
    <row r="41" spans="1:5" ht="19.5" customHeight="1">
      <c r="A41" s="70">
        <v>216</v>
      </c>
      <c r="B41" s="71" t="s">
        <v>477</v>
      </c>
      <c r="C41" s="79">
        <v>0</v>
      </c>
      <c r="D41" s="80">
        <v>10</v>
      </c>
      <c r="E41" s="81">
        <f t="shared" si="0"/>
        <v>-100</v>
      </c>
    </row>
    <row r="42" spans="1:5" ht="19.5" customHeight="1">
      <c r="A42" s="70">
        <v>21660</v>
      </c>
      <c r="B42" s="73" t="s">
        <v>607</v>
      </c>
      <c r="C42" s="79">
        <v>0</v>
      </c>
      <c r="D42" s="80">
        <v>10</v>
      </c>
      <c r="E42" s="81">
        <f t="shared" si="0"/>
        <v>-100</v>
      </c>
    </row>
    <row r="43" spans="1:5" ht="19.5" customHeight="1">
      <c r="A43" s="70">
        <v>2166004</v>
      </c>
      <c r="B43" s="73" t="s">
        <v>608</v>
      </c>
      <c r="C43" s="79">
        <v>0</v>
      </c>
      <c r="D43" s="82">
        <v>10</v>
      </c>
      <c r="E43" s="81">
        <f t="shared" si="0"/>
        <v>-100</v>
      </c>
    </row>
    <row r="44" spans="1:5" ht="19.5" customHeight="1">
      <c r="A44" s="70">
        <v>229</v>
      </c>
      <c r="B44" s="71" t="s">
        <v>609</v>
      </c>
      <c r="C44" s="79">
        <f>14342+41</f>
        <v>14383</v>
      </c>
      <c r="D44" s="80">
        <v>19640</v>
      </c>
      <c r="E44" s="81">
        <f t="shared" si="0"/>
        <v>-26.766802443991857</v>
      </c>
    </row>
    <row r="45" spans="1:5" ht="19.5" customHeight="1">
      <c r="A45" s="70">
        <v>22904</v>
      </c>
      <c r="B45" s="73" t="s">
        <v>610</v>
      </c>
      <c r="C45" s="79">
        <f>11257+41</f>
        <v>11298</v>
      </c>
      <c r="D45" s="82">
        <v>15879</v>
      </c>
      <c r="E45" s="81">
        <f t="shared" si="0"/>
        <v>-28.849423767239752</v>
      </c>
    </row>
    <row r="46" spans="1:5" ht="19.5" customHeight="1">
      <c r="A46" s="70">
        <v>2290486</v>
      </c>
      <c r="B46" s="73" t="s">
        <v>919</v>
      </c>
      <c r="C46" s="79">
        <v>1807</v>
      </c>
      <c r="D46" s="82"/>
      <c r="E46" s="81">
        <f t="shared" si="0"/>
        <v>0</v>
      </c>
    </row>
    <row r="47" spans="1:5" ht="19.5" customHeight="1">
      <c r="A47" s="70">
        <v>2290499</v>
      </c>
      <c r="B47" s="73" t="s">
        <v>611</v>
      </c>
      <c r="C47" s="79">
        <f>9450+41</f>
        <v>9491</v>
      </c>
      <c r="D47" s="82"/>
      <c r="E47" s="81">
        <f t="shared" si="0"/>
        <v>0</v>
      </c>
    </row>
    <row r="48" spans="1:5" ht="19.5" customHeight="1">
      <c r="A48" s="70">
        <v>22908</v>
      </c>
      <c r="B48" s="73" t="s">
        <v>612</v>
      </c>
      <c r="C48" s="79">
        <v>121</v>
      </c>
      <c r="D48" s="80">
        <v>57</v>
      </c>
      <c r="E48" s="81">
        <f t="shared" si="0"/>
        <v>112.28070175438596</v>
      </c>
    </row>
    <row r="49" spans="1:5" ht="19.5" customHeight="1">
      <c r="A49" s="70">
        <v>2290804</v>
      </c>
      <c r="B49" s="73" t="s">
        <v>613</v>
      </c>
      <c r="C49" s="79">
        <v>121</v>
      </c>
      <c r="D49" s="82">
        <v>57</v>
      </c>
      <c r="E49" s="81">
        <f t="shared" si="0"/>
        <v>112.28070175438596</v>
      </c>
    </row>
    <row r="50" spans="1:5" ht="19.5" customHeight="1">
      <c r="A50" s="70">
        <v>22960</v>
      </c>
      <c r="B50" s="73" t="s">
        <v>614</v>
      </c>
      <c r="C50" s="79">
        <v>2963</v>
      </c>
      <c r="D50" s="80">
        <v>3704</v>
      </c>
      <c r="E50" s="81">
        <f t="shared" si="0"/>
        <v>-20.00539956803456</v>
      </c>
    </row>
    <row r="51" spans="1:5" ht="20.25" customHeight="1">
      <c r="A51" s="70">
        <v>2296002</v>
      </c>
      <c r="B51" s="73" t="s">
        <v>615</v>
      </c>
      <c r="C51" s="79">
        <v>1483</v>
      </c>
      <c r="D51" s="82">
        <v>2675</v>
      </c>
      <c r="E51" s="81">
        <f t="shared" si="0"/>
        <v>-44.5607476635514</v>
      </c>
    </row>
    <row r="52" spans="1:5" ht="20.25" customHeight="1">
      <c r="A52" s="70">
        <v>2296003</v>
      </c>
      <c r="B52" s="73" t="s">
        <v>616</v>
      </c>
      <c r="C52" s="79">
        <v>1309</v>
      </c>
      <c r="D52" s="82">
        <v>956</v>
      </c>
      <c r="E52" s="81">
        <f t="shared" si="0"/>
        <v>36.92468619246862</v>
      </c>
    </row>
    <row r="53" spans="1:5" ht="20.25" customHeight="1">
      <c r="A53" s="70">
        <v>2296004</v>
      </c>
      <c r="B53" s="73" t="s">
        <v>617</v>
      </c>
      <c r="C53" s="79">
        <v>20</v>
      </c>
      <c r="D53" s="82">
        <v>11</v>
      </c>
      <c r="E53" s="81">
        <f t="shared" si="0"/>
        <v>81.81818181818183</v>
      </c>
    </row>
    <row r="54" spans="1:5" ht="20.25" customHeight="1">
      <c r="A54" s="70">
        <v>2296006</v>
      </c>
      <c r="B54" s="73" t="s">
        <v>618</v>
      </c>
      <c r="C54" s="79">
        <v>151</v>
      </c>
      <c r="D54" s="82">
        <v>62</v>
      </c>
      <c r="E54" s="81">
        <f t="shared" si="0"/>
        <v>143.5483870967742</v>
      </c>
    </row>
    <row r="55" spans="1:5" ht="20.25" customHeight="1">
      <c r="A55" s="70">
        <v>232</v>
      </c>
      <c r="B55" s="71" t="s">
        <v>524</v>
      </c>
      <c r="C55" s="79">
        <v>4000</v>
      </c>
      <c r="D55" s="80">
        <v>1988</v>
      </c>
      <c r="E55" s="81">
        <f t="shared" si="0"/>
        <v>101.2072434607646</v>
      </c>
    </row>
    <row r="56" spans="1:5" ht="20.25" customHeight="1">
      <c r="A56" s="70">
        <v>23204</v>
      </c>
      <c r="B56" s="73" t="s">
        <v>619</v>
      </c>
      <c r="C56" s="79">
        <v>4000</v>
      </c>
      <c r="D56" s="85">
        <v>1988</v>
      </c>
      <c r="E56" s="81">
        <f t="shared" si="0"/>
        <v>101.2072434607646</v>
      </c>
    </row>
    <row r="57" spans="1:5" ht="20.25" customHeight="1">
      <c r="A57" s="70">
        <v>2320411</v>
      </c>
      <c r="B57" s="73" t="s">
        <v>620</v>
      </c>
      <c r="C57" s="79">
        <v>4000</v>
      </c>
      <c r="D57" s="80">
        <v>1988</v>
      </c>
      <c r="E57" s="81">
        <f t="shared" si="0"/>
        <v>101.2072434607646</v>
      </c>
    </row>
    <row r="58" spans="1:5" ht="20.25" customHeight="1">
      <c r="A58" s="70">
        <v>233</v>
      </c>
      <c r="B58" s="71" t="s">
        <v>527</v>
      </c>
      <c r="C58" s="79">
        <v>100</v>
      </c>
      <c r="D58" s="80">
        <v>58</v>
      </c>
      <c r="E58" s="81">
        <f t="shared" si="0"/>
        <v>72.41379310344827</v>
      </c>
    </row>
    <row r="59" spans="1:5" ht="20.25" customHeight="1">
      <c r="A59" s="70">
        <v>23304</v>
      </c>
      <c r="B59" s="73" t="s">
        <v>621</v>
      </c>
      <c r="C59" s="79">
        <v>100</v>
      </c>
      <c r="D59" s="80">
        <v>58</v>
      </c>
      <c r="E59" s="81">
        <f t="shared" si="0"/>
        <v>72.41379310344827</v>
      </c>
    </row>
    <row r="60" spans="1:5" ht="20.25" customHeight="1">
      <c r="A60" s="70">
        <v>2330411</v>
      </c>
      <c r="B60" s="73" t="s">
        <v>622</v>
      </c>
      <c r="C60" s="79">
        <v>100</v>
      </c>
      <c r="D60" s="82">
        <v>58</v>
      </c>
      <c r="E60" s="81">
        <f t="shared" si="0"/>
        <v>72.41379310344827</v>
      </c>
    </row>
    <row r="61" ht="20.25" customHeight="1">
      <c r="D61" s="86"/>
    </row>
    <row r="62" ht="20.25" customHeight="1">
      <c r="B62" s="76" t="s">
        <v>915</v>
      </c>
    </row>
    <row r="63" ht="20.25" customHeight="1"/>
    <row r="64" ht="20.25" customHeight="1"/>
    <row r="65" ht="20.25" customHeight="1"/>
    <row r="66" ht="20.25" customHeight="1"/>
  </sheetData>
  <sheetProtection/>
  <mergeCells count="1">
    <mergeCell ref="B1:E1"/>
  </mergeCells>
  <printOptions/>
  <pageMargins left="0.94" right="0.75" top="0.79" bottom="0.79" header="0.51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B34">
      <selection activeCell="J16" sqref="J16"/>
    </sheetView>
  </sheetViews>
  <sheetFormatPr defaultColWidth="9.00390625" defaultRowHeight="14.25"/>
  <cols>
    <col min="1" max="1" width="7.875" style="63" hidden="1" customWidth="1"/>
    <col min="2" max="2" width="50.875" style="54" customWidth="1"/>
    <col min="3" max="3" width="18.50390625" style="64" customWidth="1"/>
    <col min="4" max="16384" width="9.00390625" style="54" customWidth="1"/>
  </cols>
  <sheetData>
    <row r="1" spans="2:3" ht="22.5">
      <c r="B1" s="65" t="s">
        <v>920</v>
      </c>
      <c r="C1" s="65"/>
    </row>
    <row r="2" ht="12.75">
      <c r="C2" s="66" t="s">
        <v>60</v>
      </c>
    </row>
    <row r="3" spans="1:3" s="62" customFormat="1" ht="19.5" customHeight="1">
      <c r="A3" s="67"/>
      <c r="B3" s="68" t="s">
        <v>891</v>
      </c>
      <c r="C3" s="69" t="s">
        <v>638</v>
      </c>
    </row>
    <row r="4" spans="1:3" ht="19.5" customHeight="1">
      <c r="A4" s="70"/>
      <c r="B4" s="71" t="s">
        <v>574</v>
      </c>
      <c r="C4" s="72">
        <v>192957</v>
      </c>
    </row>
    <row r="5" spans="1:3" ht="19.5" customHeight="1">
      <c r="A5" s="70"/>
      <c r="B5" s="71"/>
      <c r="C5" s="72">
        <v>0</v>
      </c>
    </row>
    <row r="6" spans="1:3" ht="19.5" customHeight="1">
      <c r="A6" s="70">
        <v>208</v>
      </c>
      <c r="B6" s="71" t="s">
        <v>245</v>
      </c>
      <c r="C6" s="72">
        <v>163</v>
      </c>
    </row>
    <row r="7" spans="1:3" ht="19.5" customHeight="1">
      <c r="A7" s="70">
        <v>20822</v>
      </c>
      <c r="B7" s="73" t="s">
        <v>575</v>
      </c>
      <c r="C7" s="72">
        <v>144</v>
      </c>
    </row>
    <row r="8" spans="1:3" ht="19.5" customHeight="1">
      <c r="A8" s="70">
        <v>2082201</v>
      </c>
      <c r="B8" s="73" t="s">
        <v>576</v>
      </c>
      <c r="C8" s="72">
        <v>144</v>
      </c>
    </row>
    <row r="9" spans="1:3" ht="19.5" customHeight="1">
      <c r="A9" s="70">
        <v>20823</v>
      </c>
      <c r="B9" s="73" t="s">
        <v>579</v>
      </c>
      <c r="C9" s="72">
        <v>20</v>
      </c>
    </row>
    <row r="10" spans="1:3" ht="19.5" customHeight="1">
      <c r="A10" s="70">
        <v>2082302</v>
      </c>
      <c r="B10" s="73" t="s">
        <v>577</v>
      </c>
      <c r="C10" s="72">
        <v>20</v>
      </c>
    </row>
    <row r="11" spans="1:3" ht="19.5" customHeight="1">
      <c r="A11" s="70">
        <v>212</v>
      </c>
      <c r="B11" s="71" t="s">
        <v>378</v>
      </c>
      <c r="C11" s="72">
        <v>174885</v>
      </c>
    </row>
    <row r="12" spans="1:3" ht="19.5" customHeight="1">
      <c r="A12" s="70">
        <v>21208</v>
      </c>
      <c r="B12" s="73" t="s">
        <v>580</v>
      </c>
      <c r="C12" s="72">
        <v>171611</v>
      </c>
    </row>
    <row r="13" spans="1:3" ht="19.5" customHeight="1">
      <c r="A13" s="70">
        <v>2120801</v>
      </c>
      <c r="B13" s="73" t="s">
        <v>581</v>
      </c>
      <c r="C13" s="72">
        <v>20000</v>
      </c>
    </row>
    <row r="14" spans="1:3" ht="19.5" customHeight="1">
      <c r="A14" s="70">
        <v>2120802</v>
      </c>
      <c r="B14" s="73" t="s">
        <v>582</v>
      </c>
      <c r="C14" s="72">
        <v>52268</v>
      </c>
    </row>
    <row r="15" spans="1:3" s="63" customFormat="1" ht="19.5" customHeight="1">
      <c r="A15" s="70">
        <v>2120804</v>
      </c>
      <c r="B15" s="73" t="s">
        <v>583</v>
      </c>
      <c r="C15" s="72">
        <v>3980</v>
      </c>
    </row>
    <row r="16" spans="1:3" ht="19.5" customHeight="1">
      <c r="A16" s="70">
        <v>2120805</v>
      </c>
      <c r="B16" s="73" t="s">
        <v>584</v>
      </c>
      <c r="C16" s="72">
        <v>19602</v>
      </c>
    </row>
    <row r="17" spans="1:3" ht="19.5" customHeight="1">
      <c r="A17" s="70">
        <v>2120807</v>
      </c>
      <c r="B17" s="73" t="s">
        <v>586</v>
      </c>
      <c r="C17" s="72">
        <v>30</v>
      </c>
    </row>
    <row r="18" spans="1:3" ht="19.5" customHeight="1">
      <c r="A18" s="74">
        <v>2120809</v>
      </c>
      <c r="B18" s="73" t="s">
        <v>587</v>
      </c>
      <c r="C18" s="72">
        <v>600</v>
      </c>
    </row>
    <row r="19" spans="1:3" ht="19.5" customHeight="1">
      <c r="A19" s="70">
        <v>2120811</v>
      </c>
      <c r="B19" s="73" t="s">
        <v>588</v>
      </c>
      <c r="C19" s="72">
        <v>40</v>
      </c>
    </row>
    <row r="20" spans="1:3" ht="19.5" customHeight="1">
      <c r="A20" s="70">
        <v>2120813</v>
      </c>
      <c r="B20" s="73" t="s">
        <v>508</v>
      </c>
      <c r="C20" s="72">
        <v>35</v>
      </c>
    </row>
    <row r="21" spans="1:3" ht="19.5" customHeight="1">
      <c r="A21" s="70">
        <v>2120899</v>
      </c>
      <c r="B21" s="73" t="s">
        <v>589</v>
      </c>
      <c r="C21" s="72">
        <v>75056</v>
      </c>
    </row>
    <row r="22" spans="1:3" ht="19.5" customHeight="1">
      <c r="A22" s="70">
        <v>21213</v>
      </c>
      <c r="B22" s="73" t="s">
        <v>597</v>
      </c>
      <c r="C22" s="72">
        <v>1382</v>
      </c>
    </row>
    <row r="23" spans="1:3" ht="19.5" customHeight="1">
      <c r="A23" s="70">
        <v>2121302</v>
      </c>
      <c r="B23" s="73" t="s">
        <v>598</v>
      </c>
      <c r="C23" s="72">
        <v>312</v>
      </c>
    </row>
    <row r="24" spans="1:3" ht="19.5" customHeight="1">
      <c r="A24" s="70">
        <v>2121399</v>
      </c>
      <c r="B24" s="73" t="s">
        <v>599</v>
      </c>
      <c r="C24" s="72">
        <v>1070</v>
      </c>
    </row>
    <row r="25" spans="1:3" ht="19.5" customHeight="1">
      <c r="A25" s="70">
        <v>21214</v>
      </c>
      <c r="B25" s="73" t="s">
        <v>600</v>
      </c>
      <c r="C25" s="72">
        <v>1892</v>
      </c>
    </row>
    <row r="26" spans="1:3" ht="19.5" customHeight="1">
      <c r="A26" s="70">
        <v>2121499</v>
      </c>
      <c r="B26" s="75" t="s">
        <v>601</v>
      </c>
      <c r="C26" s="72">
        <v>1892</v>
      </c>
    </row>
    <row r="27" spans="1:3" ht="19.5" customHeight="1">
      <c r="A27" s="70">
        <v>214</v>
      </c>
      <c r="B27" s="71" t="s">
        <v>446</v>
      </c>
      <c r="C27" s="72">
        <v>575</v>
      </c>
    </row>
    <row r="28" spans="1:3" ht="19.5" customHeight="1">
      <c r="A28" s="70">
        <v>21462</v>
      </c>
      <c r="B28" s="73" t="s">
        <v>917</v>
      </c>
      <c r="C28" s="72">
        <v>575</v>
      </c>
    </row>
    <row r="29" spans="1:3" ht="19.5" customHeight="1">
      <c r="A29" s="70">
        <v>2146299</v>
      </c>
      <c r="B29" s="73" t="s">
        <v>918</v>
      </c>
      <c r="C29" s="72">
        <v>575</v>
      </c>
    </row>
    <row r="30" spans="1:3" ht="19.5" customHeight="1">
      <c r="A30" s="70">
        <v>229</v>
      </c>
      <c r="B30" s="71" t="s">
        <v>609</v>
      </c>
      <c r="C30" s="72">
        <v>13234</v>
      </c>
    </row>
    <row r="31" spans="1:3" ht="19.5" customHeight="1">
      <c r="A31" s="70">
        <v>22904</v>
      </c>
      <c r="B31" s="73" t="s">
        <v>610</v>
      </c>
      <c r="C31" s="72">
        <v>10749</v>
      </c>
    </row>
    <row r="32" spans="1:3" ht="19.5" customHeight="1">
      <c r="A32" s="70">
        <v>2290486</v>
      </c>
      <c r="B32" s="73" t="s">
        <v>919</v>
      </c>
      <c r="C32" s="72">
        <v>1807</v>
      </c>
    </row>
    <row r="33" spans="1:3" ht="19.5" customHeight="1">
      <c r="A33" s="70">
        <v>2290499</v>
      </c>
      <c r="B33" s="73" t="s">
        <v>611</v>
      </c>
      <c r="C33" s="72">
        <v>8942</v>
      </c>
    </row>
    <row r="34" spans="1:3" ht="19.5" customHeight="1">
      <c r="A34" s="70">
        <v>22908</v>
      </c>
      <c r="B34" s="73" t="s">
        <v>612</v>
      </c>
      <c r="C34" s="72">
        <v>121</v>
      </c>
    </row>
    <row r="35" spans="1:3" ht="19.5" customHeight="1">
      <c r="A35" s="70">
        <v>2290804</v>
      </c>
      <c r="B35" s="73" t="s">
        <v>613</v>
      </c>
      <c r="C35" s="72">
        <v>121</v>
      </c>
    </row>
    <row r="36" spans="1:3" ht="19.5" customHeight="1">
      <c r="A36" s="70">
        <v>22960</v>
      </c>
      <c r="B36" s="73" t="s">
        <v>614</v>
      </c>
      <c r="C36" s="72">
        <v>2363</v>
      </c>
    </row>
    <row r="37" spans="1:3" ht="20.25" customHeight="1">
      <c r="A37" s="70">
        <v>2296002</v>
      </c>
      <c r="B37" s="73" t="s">
        <v>615</v>
      </c>
      <c r="C37" s="72">
        <v>1483</v>
      </c>
    </row>
    <row r="38" spans="1:3" ht="20.25" customHeight="1">
      <c r="A38" s="70">
        <v>2296003</v>
      </c>
      <c r="B38" s="73" t="s">
        <v>616</v>
      </c>
      <c r="C38" s="72">
        <v>709</v>
      </c>
    </row>
    <row r="39" spans="1:3" ht="20.25" customHeight="1">
      <c r="A39" s="70">
        <v>2296004</v>
      </c>
      <c r="B39" s="73" t="s">
        <v>617</v>
      </c>
      <c r="C39" s="72">
        <v>20</v>
      </c>
    </row>
    <row r="40" spans="1:3" ht="20.25" customHeight="1">
      <c r="A40" s="70">
        <v>2296006</v>
      </c>
      <c r="B40" s="73" t="s">
        <v>618</v>
      </c>
      <c r="C40" s="72">
        <v>151</v>
      </c>
    </row>
    <row r="41" spans="1:3" ht="20.25" customHeight="1">
      <c r="A41" s="70">
        <v>232</v>
      </c>
      <c r="B41" s="71" t="s">
        <v>524</v>
      </c>
      <c r="C41" s="72">
        <v>4000</v>
      </c>
    </row>
    <row r="42" spans="1:3" ht="20.25" customHeight="1">
      <c r="A42" s="70">
        <v>23204</v>
      </c>
      <c r="B42" s="73" t="s">
        <v>619</v>
      </c>
      <c r="C42" s="72">
        <v>4000</v>
      </c>
    </row>
    <row r="43" spans="1:3" ht="20.25" customHeight="1">
      <c r="A43" s="70">
        <v>2320411</v>
      </c>
      <c r="B43" s="73" t="s">
        <v>620</v>
      </c>
      <c r="C43" s="72">
        <v>4000</v>
      </c>
    </row>
    <row r="44" spans="1:3" ht="20.25" customHeight="1">
      <c r="A44" s="70">
        <v>233</v>
      </c>
      <c r="B44" s="71" t="s">
        <v>527</v>
      </c>
      <c r="C44" s="72">
        <v>100</v>
      </c>
    </row>
    <row r="45" spans="1:3" ht="20.25" customHeight="1">
      <c r="A45" s="70">
        <v>23304</v>
      </c>
      <c r="B45" s="73" t="s">
        <v>621</v>
      </c>
      <c r="C45" s="72">
        <v>100</v>
      </c>
    </row>
    <row r="46" spans="1:3" ht="20.25" customHeight="1">
      <c r="A46" s="70">
        <v>2330411</v>
      </c>
      <c r="B46" s="73" t="s">
        <v>622</v>
      </c>
      <c r="C46" s="72">
        <v>100</v>
      </c>
    </row>
    <row r="47" ht="20.25" customHeight="1"/>
    <row r="48" ht="20.25" customHeight="1">
      <c r="B48" s="76" t="s">
        <v>915</v>
      </c>
    </row>
    <row r="49" ht="20.25" customHeight="1"/>
    <row r="50" ht="20.25" customHeight="1"/>
    <row r="51" ht="20.25" customHeight="1"/>
    <row r="52" ht="20.25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7" sqref="F7"/>
    </sheetView>
  </sheetViews>
  <sheetFormatPr defaultColWidth="9.125" defaultRowHeight="14.25"/>
  <cols>
    <col min="1" max="1" width="29.125" style="54" customWidth="1"/>
    <col min="2" max="2" width="16.25390625" style="54" customWidth="1"/>
    <col min="3" max="3" width="19.625" style="54" customWidth="1"/>
    <col min="4" max="249" width="9.125" style="54" customWidth="1"/>
    <col min="250" max="16384" width="9.125" style="54" customWidth="1"/>
  </cols>
  <sheetData>
    <row r="1" spans="1:3" ht="45.75" customHeight="1">
      <c r="A1" s="55" t="s">
        <v>921</v>
      </c>
      <c r="B1" s="55"/>
      <c r="C1" s="55"/>
    </row>
    <row r="2" spans="1:3" ht="24" customHeight="1">
      <c r="A2" s="56"/>
      <c r="B2" s="56"/>
      <c r="C2" s="56" t="s">
        <v>35</v>
      </c>
    </row>
    <row r="3" spans="1:3" ht="22.5" customHeight="1">
      <c r="A3" s="57" t="s">
        <v>624</v>
      </c>
      <c r="B3" s="57" t="s">
        <v>638</v>
      </c>
      <c r="C3" s="57" t="s">
        <v>6</v>
      </c>
    </row>
    <row r="4" spans="1:3" ht="25.5" customHeight="1">
      <c r="A4" s="58" t="s">
        <v>625</v>
      </c>
      <c r="B4" s="59">
        <f>B5+B6</f>
        <v>453403</v>
      </c>
      <c r="C4" s="59">
        <f>C5+C6</f>
        <v>381421</v>
      </c>
    </row>
    <row r="5" spans="1:3" ht="25.5" customHeight="1">
      <c r="A5" s="58" t="s">
        <v>626</v>
      </c>
      <c r="B5" s="59">
        <v>414000</v>
      </c>
      <c r="C5" s="59">
        <v>295956</v>
      </c>
    </row>
    <row r="6" spans="1:3" ht="25.5" customHeight="1">
      <c r="A6" s="58" t="s">
        <v>627</v>
      </c>
      <c r="B6" s="59">
        <f>SUM(B7:B9)</f>
        <v>39403</v>
      </c>
      <c r="C6" s="59">
        <f>SUM(C7:C9)</f>
        <v>85465</v>
      </c>
    </row>
    <row r="7" spans="1:3" ht="25.5" customHeight="1">
      <c r="A7" s="58" t="s">
        <v>628</v>
      </c>
      <c r="B7" s="59">
        <v>7000</v>
      </c>
      <c r="C7" s="59">
        <v>20907</v>
      </c>
    </row>
    <row r="8" spans="1:3" ht="25.5" customHeight="1">
      <c r="A8" s="58" t="s">
        <v>629</v>
      </c>
      <c r="B8" s="59">
        <v>32403</v>
      </c>
      <c r="C8" s="59">
        <v>34558</v>
      </c>
    </row>
    <row r="9" spans="1:3" ht="25.5" customHeight="1">
      <c r="A9" s="58" t="s">
        <v>630</v>
      </c>
      <c r="B9" s="59"/>
      <c r="C9" s="59">
        <v>30000</v>
      </c>
    </row>
    <row r="10" spans="1:3" ht="25.5" customHeight="1">
      <c r="A10" s="58"/>
      <c r="B10" s="59"/>
      <c r="C10" s="59"/>
    </row>
    <row r="11" spans="1:3" ht="25.5" customHeight="1">
      <c r="A11" s="60" t="s">
        <v>631</v>
      </c>
      <c r="B11" s="59">
        <f>B12+B13</f>
        <v>453403</v>
      </c>
      <c r="C11" s="59">
        <f>C12+C13</f>
        <v>381421</v>
      </c>
    </row>
    <row r="12" spans="1:3" ht="25.5" customHeight="1">
      <c r="A12" s="58" t="s">
        <v>632</v>
      </c>
      <c r="B12" s="59">
        <v>216000</v>
      </c>
      <c r="C12" s="59">
        <v>209018</v>
      </c>
    </row>
    <row r="13" spans="1:3" ht="25.5" customHeight="1">
      <c r="A13" s="61" t="s">
        <v>633</v>
      </c>
      <c r="B13" s="59">
        <f>SUM(B14:B15)</f>
        <v>237403</v>
      </c>
      <c r="C13" s="59">
        <f>SUM(C14:C15)</f>
        <v>172403</v>
      </c>
    </row>
    <row r="14" spans="1:3" ht="25.5" customHeight="1">
      <c r="A14" s="61" t="s">
        <v>634</v>
      </c>
      <c r="B14" s="59">
        <v>200000</v>
      </c>
      <c r="C14" s="59">
        <v>140000</v>
      </c>
    </row>
    <row r="15" spans="1:3" ht="25.5" customHeight="1">
      <c r="A15" s="61" t="s">
        <v>635</v>
      </c>
      <c r="B15" s="59">
        <v>37403</v>
      </c>
      <c r="C15" s="59">
        <v>32403</v>
      </c>
    </row>
    <row r="17" ht="26.25" customHeight="1"/>
  </sheetData>
  <sheetProtection/>
  <mergeCells count="1">
    <mergeCell ref="A1:C1"/>
  </mergeCells>
  <printOptions/>
  <pageMargins left="1.34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6">
      <selection activeCell="K32" sqref="K32"/>
    </sheetView>
  </sheetViews>
  <sheetFormatPr defaultColWidth="9.00390625" defaultRowHeight="14.25"/>
  <cols>
    <col min="1" max="1" width="29.50390625" style="2" customWidth="1"/>
    <col min="2" max="2" width="10.50390625" style="34" customWidth="1"/>
    <col min="3" max="3" width="27.50390625" style="2" customWidth="1"/>
    <col min="4" max="4" width="11.625" style="2" customWidth="1"/>
    <col min="5" max="16384" width="9.00390625" style="2" customWidth="1"/>
  </cols>
  <sheetData>
    <row r="1" spans="1:4" ht="39" customHeight="1">
      <c r="A1" s="35" t="s">
        <v>922</v>
      </c>
      <c r="B1" s="35"/>
      <c r="C1" s="35"/>
      <c r="D1" s="35"/>
    </row>
    <row r="2" spans="1:4" ht="33.75" customHeight="1">
      <c r="A2" s="36"/>
      <c r="B2" s="37"/>
      <c r="C2" s="38"/>
      <c r="D2" s="39" t="s">
        <v>35</v>
      </c>
    </row>
    <row r="3" spans="1:4" ht="21" customHeight="1">
      <c r="A3" s="5" t="s">
        <v>654</v>
      </c>
      <c r="B3" s="5"/>
      <c r="C3" s="5" t="s">
        <v>655</v>
      </c>
      <c r="D3" s="5"/>
    </row>
    <row r="4" spans="1:4" ht="24" customHeight="1">
      <c r="A4" s="40" t="s">
        <v>553</v>
      </c>
      <c r="B4" s="41" t="s">
        <v>638</v>
      </c>
      <c r="C4" s="40" t="s">
        <v>553</v>
      </c>
      <c r="D4" s="42" t="s">
        <v>638</v>
      </c>
    </row>
    <row r="5" spans="1:4" ht="25.5" customHeight="1" hidden="1">
      <c r="A5" s="40"/>
      <c r="B5" s="43"/>
      <c r="C5" s="40"/>
      <c r="D5" s="44"/>
    </row>
    <row r="6" spans="1:4" ht="18" customHeight="1">
      <c r="A6" s="45" t="s">
        <v>656</v>
      </c>
      <c r="B6" s="46">
        <v>510</v>
      </c>
      <c r="C6" s="45" t="s">
        <v>657</v>
      </c>
      <c r="D6" s="47"/>
    </row>
    <row r="7" spans="1:4" ht="18" customHeight="1">
      <c r="A7" s="48" t="s">
        <v>658</v>
      </c>
      <c r="B7" s="46"/>
      <c r="C7" s="48" t="s">
        <v>659</v>
      </c>
      <c r="D7" s="47"/>
    </row>
    <row r="8" spans="1:4" ht="18" customHeight="1">
      <c r="A8" s="48" t="s">
        <v>660</v>
      </c>
      <c r="B8" s="46"/>
      <c r="C8" s="48" t="s">
        <v>661</v>
      </c>
      <c r="D8" s="47"/>
    </row>
    <row r="9" spans="1:4" ht="18" customHeight="1">
      <c r="A9" s="48" t="s">
        <v>662</v>
      </c>
      <c r="B9" s="46"/>
      <c r="C9" s="48" t="s">
        <v>663</v>
      </c>
      <c r="D9" s="47"/>
    </row>
    <row r="10" spans="1:4" ht="18" customHeight="1">
      <c r="A10" s="48" t="s">
        <v>664</v>
      </c>
      <c r="B10" s="46"/>
      <c r="C10" s="48" t="s">
        <v>665</v>
      </c>
      <c r="D10" s="47"/>
    </row>
    <row r="11" spans="1:4" ht="18" customHeight="1">
      <c r="A11" s="48" t="s">
        <v>666</v>
      </c>
      <c r="B11" s="46"/>
      <c r="C11" s="48" t="s">
        <v>667</v>
      </c>
      <c r="D11" s="47"/>
    </row>
    <row r="12" spans="1:4" ht="18" customHeight="1">
      <c r="A12" s="49" t="s">
        <v>668</v>
      </c>
      <c r="B12" s="46">
        <v>510</v>
      </c>
      <c r="C12" s="48" t="s">
        <v>669</v>
      </c>
      <c r="D12" s="47"/>
    </row>
    <row r="13" spans="1:4" ht="18" customHeight="1">
      <c r="A13" s="45" t="s">
        <v>670</v>
      </c>
      <c r="B13" s="46"/>
      <c r="C13" s="48" t="s">
        <v>671</v>
      </c>
      <c r="D13" s="47"/>
    </row>
    <row r="14" spans="1:4" ht="18" customHeight="1">
      <c r="A14" s="48"/>
      <c r="B14" s="46"/>
      <c r="C14" s="48" t="s">
        <v>672</v>
      </c>
      <c r="D14" s="47"/>
    </row>
    <row r="15" spans="1:4" ht="18" customHeight="1">
      <c r="A15" s="45" t="s">
        <v>673</v>
      </c>
      <c r="B15" s="46"/>
      <c r="C15" s="48" t="s">
        <v>674</v>
      </c>
      <c r="D15" s="47"/>
    </row>
    <row r="16" spans="1:4" ht="18" customHeight="1">
      <c r="A16" s="48" t="s">
        <v>675</v>
      </c>
      <c r="B16" s="46"/>
      <c r="C16" s="45" t="s">
        <v>676</v>
      </c>
      <c r="D16" s="47"/>
    </row>
    <row r="17" spans="1:4" ht="18" customHeight="1">
      <c r="A17" s="48" t="s">
        <v>677</v>
      </c>
      <c r="B17" s="46"/>
      <c r="C17" s="48" t="s">
        <v>678</v>
      </c>
      <c r="D17" s="47"/>
    </row>
    <row r="18" spans="1:4" ht="18" customHeight="1">
      <c r="A18" s="48" t="s">
        <v>679</v>
      </c>
      <c r="B18" s="46"/>
      <c r="C18" s="48" t="s">
        <v>680</v>
      </c>
      <c r="D18" s="47"/>
    </row>
    <row r="19" spans="1:4" ht="18" customHeight="1">
      <c r="A19" s="48" t="s">
        <v>681</v>
      </c>
      <c r="B19" s="46"/>
      <c r="C19" s="48" t="s">
        <v>682</v>
      </c>
      <c r="D19" s="47"/>
    </row>
    <row r="20" spans="1:4" ht="18" customHeight="1">
      <c r="A20" s="45" t="s">
        <v>683</v>
      </c>
      <c r="B20" s="46"/>
      <c r="C20" s="48" t="s">
        <v>684</v>
      </c>
      <c r="D20" s="47"/>
    </row>
    <row r="21" spans="1:4" ht="18" customHeight="1">
      <c r="A21" s="48" t="s">
        <v>685</v>
      </c>
      <c r="B21" s="46"/>
      <c r="C21" s="48" t="s">
        <v>686</v>
      </c>
      <c r="D21" s="47"/>
    </row>
    <row r="22" spans="1:4" ht="18" customHeight="1">
      <c r="A22" s="48" t="s">
        <v>687</v>
      </c>
      <c r="B22" s="46"/>
      <c r="C22" s="48" t="s">
        <v>688</v>
      </c>
      <c r="D22" s="47"/>
    </row>
    <row r="23" spans="1:4" ht="18" customHeight="1">
      <c r="A23" s="48" t="s">
        <v>689</v>
      </c>
      <c r="B23" s="46"/>
      <c r="C23" s="48" t="s">
        <v>690</v>
      </c>
      <c r="D23" s="47"/>
    </row>
    <row r="24" spans="1:4" ht="18" customHeight="1">
      <c r="A24" s="48" t="s">
        <v>691</v>
      </c>
      <c r="B24" s="46"/>
      <c r="C24" s="48" t="s">
        <v>692</v>
      </c>
      <c r="D24" s="47"/>
    </row>
    <row r="25" spans="1:4" ht="18" customHeight="1">
      <c r="A25" s="45" t="s">
        <v>693</v>
      </c>
      <c r="B25" s="50"/>
      <c r="C25" s="48" t="s">
        <v>694</v>
      </c>
      <c r="D25" s="51"/>
    </row>
    <row r="26" spans="1:4" ht="18" customHeight="1">
      <c r="A26" s="48" t="s">
        <v>695</v>
      </c>
      <c r="B26" s="50"/>
      <c r="C26" s="48" t="s">
        <v>696</v>
      </c>
      <c r="D26" s="51"/>
    </row>
    <row r="27" spans="1:4" ht="18" customHeight="1">
      <c r="A27" s="48" t="s">
        <v>697</v>
      </c>
      <c r="B27" s="50"/>
      <c r="C27" s="48" t="s">
        <v>698</v>
      </c>
      <c r="D27" s="51"/>
    </row>
    <row r="28" spans="1:4" ht="18" customHeight="1">
      <c r="A28" s="48" t="s">
        <v>699</v>
      </c>
      <c r="B28" s="50"/>
      <c r="C28" s="48" t="s">
        <v>700</v>
      </c>
      <c r="D28" s="51"/>
    </row>
    <row r="29" spans="1:4" ht="18" customHeight="1">
      <c r="A29" s="45" t="s">
        <v>701</v>
      </c>
      <c r="B29" s="50"/>
      <c r="C29" s="48" t="s">
        <v>702</v>
      </c>
      <c r="D29" s="51"/>
    </row>
    <row r="30" spans="1:4" ht="18" customHeight="1">
      <c r="A30" s="45"/>
      <c r="B30" s="50"/>
      <c r="C30" s="48" t="s">
        <v>703</v>
      </c>
      <c r="D30" s="52">
        <v>2000</v>
      </c>
    </row>
    <row r="31" spans="1:4" ht="18" customHeight="1">
      <c r="A31" s="51"/>
      <c r="B31" s="50"/>
      <c r="C31" s="48" t="s">
        <v>704</v>
      </c>
      <c r="D31" s="52">
        <v>510</v>
      </c>
    </row>
    <row r="32" spans="1:4" ht="18" customHeight="1">
      <c r="A32" s="51" t="s">
        <v>705</v>
      </c>
      <c r="B32" s="53">
        <v>2000</v>
      </c>
      <c r="C32" s="48" t="s">
        <v>706</v>
      </c>
      <c r="D32" s="52"/>
    </row>
    <row r="33" spans="1:4" ht="18" customHeight="1">
      <c r="A33" s="51"/>
      <c r="B33" s="53"/>
      <c r="C33" s="48"/>
      <c r="D33" s="52"/>
    </row>
    <row r="34" spans="1:4" ht="18" customHeight="1">
      <c r="A34" s="45" t="s">
        <v>707</v>
      </c>
      <c r="B34" s="53">
        <v>2510</v>
      </c>
      <c r="C34" s="45" t="s">
        <v>708</v>
      </c>
      <c r="D34" s="52">
        <v>2510</v>
      </c>
    </row>
  </sheetData>
  <sheetProtection/>
  <mergeCells count="7">
    <mergeCell ref="A1:D1"/>
    <mergeCell ref="A3:B3"/>
    <mergeCell ref="C3:D3"/>
    <mergeCell ref="A4:A5"/>
    <mergeCell ref="B4:B5"/>
    <mergeCell ref="C4:C5"/>
    <mergeCell ref="D4:D5"/>
  </mergeCells>
  <printOptions/>
  <pageMargins left="0.75" right="0.75" top="0.98" bottom="0.98" header="0.51" footer="0.5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IV16384"/>
    </sheetView>
  </sheetViews>
  <sheetFormatPr defaultColWidth="9.00390625" defaultRowHeight="16.5" customHeight="1"/>
  <cols>
    <col min="1" max="1" width="30.00390625" style="2" customWidth="1"/>
    <col min="2" max="2" width="12.00390625" style="2" customWidth="1"/>
    <col min="3" max="3" width="13.125" style="2" customWidth="1"/>
    <col min="4" max="4" width="10.875" style="2" customWidth="1"/>
    <col min="5" max="16384" width="9.00390625" style="2" customWidth="1"/>
  </cols>
  <sheetData>
    <row r="1" spans="1:4" ht="19.5" customHeight="1">
      <c r="A1" s="20" t="s">
        <v>923</v>
      </c>
      <c r="B1" s="20"/>
      <c r="C1" s="20"/>
      <c r="D1" s="20"/>
    </row>
    <row r="2" spans="1:4" ht="26.25" customHeight="1">
      <c r="A2" s="4"/>
      <c r="B2" s="4"/>
      <c r="C2" s="4"/>
      <c r="D2" s="21" t="s">
        <v>35</v>
      </c>
    </row>
    <row r="3" spans="1:4" s="1" customFormat="1" ht="25.5" customHeight="1">
      <c r="A3" s="5" t="s">
        <v>637</v>
      </c>
      <c r="B3" s="6" t="s">
        <v>638</v>
      </c>
      <c r="C3" s="6" t="s">
        <v>6</v>
      </c>
      <c r="D3" s="5" t="s">
        <v>36</v>
      </c>
    </row>
    <row r="4" spans="1:5" s="1" customFormat="1" ht="25.5" customHeight="1">
      <c r="A4" s="22" t="s">
        <v>639</v>
      </c>
      <c r="B4" s="23">
        <v>209150</v>
      </c>
      <c r="C4" s="24">
        <v>177601</v>
      </c>
      <c r="D4" s="25">
        <f>B4/C4*100-100</f>
        <v>17.763976554186073</v>
      </c>
      <c r="E4" s="11"/>
    </row>
    <row r="5" spans="1:5" s="1" customFormat="1" ht="25.5" customHeight="1">
      <c r="A5" s="22" t="s">
        <v>640</v>
      </c>
      <c r="B5" s="23">
        <v>50370</v>
      </c>
      <c r="C5" s="24">
        <v>47514</v>
      </c>
      <c r="D5" s="25">
        <f aca="true" t="shared" si="0" ref="D5:D14">B5/C5*100-100</f>
        <v>6.010859957065293</v>
      </c>
      <c r="E5" s="11"/>
    </row>
    <row r="6" spans="1:5" s="1" customFormat="1" ht="25.5" customHeight="1">
      <c r="A6" s="22" t="s">
        <v>641</v>
      </c>
      <c r="B6" s="23">
        <v>3770</v>
      </c>
      <c r="C6" s="24">
        <v>3833</v>
      </c>
      <c r="D6" s="25">
        <f t="shared" si="0"/>
        <v>-1.6436211844508222</v>
      </c>
      <c r="E6" s="11"/>
    </row>
    <row r="7" spans="1:5" s="1" customFormat="1" ht="25.5" customHeight="1">
      <c r="A7" s="26" t="s">
        <v>642</v>
      </c>
      <c r="B7" s="23">
        <v>4500</v>
      </c>
      <c r="C7" s="27">
        <v>4514</v>
      </c>
      <c r="D7" s="25">
        <f t="shared" si="0"/>
        <v>-0.31014621178555046</v>
      </c>
      <c r="E7" s="11"/>
    </row>
    <row r="8" spans="1:5" s="1" customFormat="1" ht="25.5" customHeight="1">
      <c r="A8" s="26" t="s">
        <v>643</v>
      </c>
      <c r="B8" s="23">
        <v>6600</v>
      </c>
      <c r="C8" s="27">
        <v>2515</v>
      </c>
      <c r="D8" s="25">
        <f t="shared" si="0"/>
        <v>162.42544731610337</v>
      </c>
      <c r="E8" s="11"/>
    </row>
    <row r="9" spans="1:5" s="1" customFormat="1" ht="25.5" customHeight="1">
      <c r="A9" s="26" t="s">
        <v>644</v>
      </c>
      <c r="B9" s="23">
        <v>42700</v>
      </c>
      <c r="C9" s="27">
        <v>42251</v>
      </c>
      <c r="D9" s="25">
        <f t="shared" si="0"/>
        <v>1.0626967409055368</v>
      </c>
      <c r="E9" s="11"/>
    </row>
    <row r="10" spans="1:5" s="1" customFormat="1" ht="25.5" customHeight="1">
      <c r="A10" s="26" t="s">
        <v>645</v>
      </c>
      <c r="B10" s="23">
        <v>9200</v>
      </c>
      <c r="C10" s="27">
        <v>8937</v>
      </c>
      <c r="D10" s="25">
        <f t="shared" si="0"/>
        <v>2.942821976054603</v>
      </c>
      <c r="E10" s="11"/>
    </row>
    <row r="11" spans="1:5" s="1" customFormat="1" ht="25.5" customHeight="1">
      <c r="A11" s="26" t="s">
        <v>646</v>
      </c>
      <c r="B11" s="23">
        <v>880</v>
      </c>
      <c r="C11" s="27">
        <v>1212</v>
      </c>
      <c r="D11" s="25">
        <f t="shared" si="0"/>
        <v>-27.39273927392739</v>
      </c>
      <c r="E11" s="11"/>
    </row>
    <row r="12" spans="1:5" s="1" customFormat="1" ht="25.5" customHeight="1">
      <c r="A12" s="22" t="s">
        <v>647</v>
      </c>
      <c r="B12" s="23">
        <v>32280</v>
      </c>
      <c r="C12" s="27">
        <v>24413</v>
      </c>
      <c r="D12" s="25">
        <f t="shared" si="0"/>
        <v>32.22463441608977</v>
      </c>
      <c r="E12" s="11"/>
    </row>
    <row r="13" spans="1:5" s="1" customFormat="1" ht="25.5" customHeight="1">
      <c r="A13" s="22" t="s">
        <v>648</v>
      </c>
      <c r="B13" s="23">
        <v>64760</v>
      </c>
      <c r="C13" s="24">
        <v>59746</v>
      </c>
      <c r="D13" s="25">
        <f t="shared" si="0"/>
        <v>8.392193619656553</v>
      </c>
      <c r="E13" s="11"/>
    </row>
    <row r="14" spans="1:5" s="1" customFormat="1" ht="25.5" customHeight="1">
      <c r="A14" s="22" t="s">
        <v>649</v>
      </c>
      <c r="B14" s="23">
        <v>34500</v>
      </c>
      <c r="C14" s="24">
        <v>31148</v>
      </c>
      <c r="D14" s="25">
        <f t="shared" si="0"/>
        <v>10.761525619622446</v>
      </c>
      <c r="E14" s="11"/>
    </row>
    <row r="15" spans="1:5" s="1" customFormat="1" ht="25.5" customHeight="1">
      <c r="A15" s="28"/>
      <c r="B15" s="29"/>
      <c r="C15" s="29"/>
      <c r="D15" s="25"/>
      <c r="E15" s="11"/>
    </row>
    <row r="16" spans="1:5" s="1" customFormat="1" ht="25.5" customHeight="1">
      <c r="A16" s="22"/>
      <c r="B16" s="29"/>
      <c r="C16" s="29"/>
      <c r="D16" s="25"/>
      <c r="E16" s="11"/>
    </row>
    <row r="17" spans="1:5" s="1" customFormat="1" ht="25.5" customHeight="1">
      <c r="A17" s="22"/>
      <c r="B17" s="29"/>
      <c r="C17" s="29"/>
      <c r="D17" s="25"/>
      <c r="E17" s="11"/>
    </row>
    <row r="18" spans="1:5" s="1" customFormat="1" ht="25.5" customHeight="1">
      <c r="A18" s="22"/>
      <c r="B18" s="29"/>
      <c r="C18" s="29"/>
      <c r="D18" s="25"/>
      <c r="E18" s="11"/>
    </row>
    <row r="19" spans="1:5" s="1" customFormat="1" ht="25.5" customHeight="1">
      <c r="A19" s="22"/>
      <c r="B19" s="29"/>
      <c r="C19" s="29"/>
      <c r="D19" s="25"/>
      <c r="E19" s="11"/>
    </row>
    <row r="20" spans="1:5" s="1" customFormat="1" ht="25.5" customHeight="1">
      <c r="A20" s="22"/>
      <c r="B20" s="29"/>
      <c r="C20" s="29"/>
      <c r="D20" s="25"/>
      <c r="E20" s="11"/>
    </row>
    <row r="21" spans="1:5" s="1" customFormat="1" ht="25.5" customHeight="1">
      <c r="A21" s="22"/>
      <c r="B21" s="29"/>
      <c r="C21" s="30"/>
      <c r="D21" s="25"/>
      <c r="E21" s="11"/>
    </row>
    <row r="22" spans="1:5" s="1" customFormat="1" ht="25.5" customHeight="1">
      <c r="A22" s="22"/>
      <c r="B22" s="29"/>
      <c r="C22" s="29"/>
      <c r="D22" s="25"/>
      <c r="E22" s="11"/>
    </row>
    <row r="23" spans="1:5" s="1" customFormat="1" ht="25.5" customHeight="1">
      <c r="A23" s="22"/>
      <c r="B23" s="29"/>
      <c r="C23" s="29"/>
      <c r="D23" s="25"/>
      <c r="E23" s="11"/>
    </row>
    <row r="24" spans="1:5" s="1" customFormat="1" ht="25.5" customHeight="1">
      <c r="A24" s="31" t="s">
        <v>563</v>
      </c>
      <c r="B24" s="29">
        <f>SUM(B4:B15)</f>
        <v>458710</v>
      </c>
      <c r="C24" s="29">
        <f>SUM(C4:C15)</f>
        <v>403684</v>
      </c>
      <c r="D24" s="25">
        <f>B24/C24*100-100</f>
        <v>13.630958868818183</v>
      </c>
      <c r="E24" s="11"/>
    </row>
    <row r="25" spans="1:5" ht="16.5" customHeight="1">
      <c r="A25" s="32"/>
      <c r="B25" s="32"/>
      <c r="C25" s="32"/>
      <c r="D25" s="32"/>
      <c r="E25" s="11"/>
    </row>
    <row r="26" spans="1:5" ht="16.5" customHeight="1">
      <c r="A26" s="33"/>
      <c r="B26" s="33"/>
      <c r="C26" s="33"/>
      <c r="D26" s="33"/>
      <c r="E26" s="11"/>
    </row>
    <row r="27" spans="2:5" ht="16.5" customHeight="1">
      <c r="B27" s="11"/>
      <c r="C27" s="11"/>
      <c r="D27" s="11"/>
      <c r="E27" s="11"/>
    </row>
    <row r="28" spans="2:5" ht="16.5" customHeight="1">
      <c r="B28" s="11"/>
      <c r="C28" s="11"/>
      <c r="D28" s="11"/>
      <c r="E28" s="11"/>
    </row>
    <row r="29" spans="2:5" ht="16.5" customHeight="1">
      <c r="B29" s="11"/>
      <c r="C29" s="11"/>
      <c r="D29" s="11"/>
      <c r="E29" s="11"/>
    </row>
    <row r="30" spans="2:5" ht="16.5" customHeight="1">
      <c r="B30" s="11"/>
      <c r="C30" s="11"/>
      <c r="D30" s="11"/>
      <c r="E30" s="11"/>
    </row>
    <row r="31" spans="2:5" ht="16.5" customHeight="1">
      <c r="B31" s="11"/>
      <c r="C31" s="11"/>
      <c r="D31" s="11"/>
      <c r="E31" s="11"/>
    </row>
    <row r="32" spans="2:5" ht="16.5" customHeight="1">
      <c r="B32" s="11"/>
      <c r="C32" s="11"/>
      <c r="D32" s="11"/>
      <c r="E32" s="11"/>
    </row>
    <row r="33" spans="2:5" ht="16.5" customHeight="1">
      <c r="B33" s="11"/>
      <c r="C33" s="11"/>
      <c r="D33" s="11"/>
      <c r="E33" s="11"/>
    </row>
    <row r="34" spans="2:5" ht="16.5" customHeight="1">
      <c r="B34" s="11"/>
      <c r="C34" s="11"/>
      <c r="D34" s="11"/>
      <c r="E34" s="11"/>
    </row>
    <row r="35" spans="2:5" ht="16.5" customHeight="1">
      <c r="B35" s="11"/>
      <c r="C35" s="11"/>
      <c r="D35" s="11"/>
      <c r="E35" s="11"/>
    </row>
    <row r="36" spans="2:5" ht="16.5" customHeight="1">
      <c r="B36" s="11"/>
      <c r="C36" s="11"/>
      <c r="D36" s="11"/>
      <c r="E36" s="11"/>
    </row>
  </sheetData>
  <sheetProtection/>
  <mergeCells count="2">
    <mergeCell ref="A1:D1"/>
    <mergeCell ref="A25:D26"/>
  </mergeCells>
  <printOptions/>
  <pageMargins left="1.34" right="0.35" top="0.98" bottom="0.98" header="0.51" footer="0.5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1" sqref="A11:H11"/>
    </sheetView>
  </sheetViews>
  <sheetFormatPr defaultColWidth="9.00390625" defaultRowHeight="16.5" customHeight="1"/>
  <cols>
    <col min="1" max="1" width="30.00390625" style="2" customWidth="1"/>
    <col min="2" max="2" width="12.375" style="2" customWidth="1"/>
    <col min="3" max="3" width="10.125" style="2" customWidth="1"/>
    <col min="4" max="4" width="10.75390625" style="2" customWidth="1"/>
    <col min="5" max="5" width="9.00390625" style="2" customWidth="1"/>
    <col min="6" max="6" width="39.125" style="2" customWidth="1"/>
    <col min="7" max="16384" width="9.00390625" style="2" customWidth="1"/>
  </cols>
  <sheetData>
    <row r="1" spans="1:4" ht="19.5" customHeight="1">
      <c r="A1" s="3" t="s">
        <v>924</v>
      </c>
      <c r="B1" s="3"/>
      <c r="C1" s="3"/>
      <c r="D1" s="3"/>
    </row>
    <row r="2" spans="1:4" ht="26.25" customHeight="1">
      <c r="A2" s="4"/>
      <c r="B2" s="4"/>
      <c r="C2" s="4"/>
      <c r="D2" s="4" t="s">
        <v>35</v>
      </c>
    </row>
    <row r="3" spans="1:4" s="1" customFormat="1" ht="24.75" customHeight="1">
      <c r="A3" s="5" t="s">
        <v>637</v>
      </c>
      <c r="B3" s="6" t="s">
        <v>638</v>
      </c>
      <c r="C3" s="6" t="s">
        <v>6</v>
      </c>
      <c r="D3" s="5" t="s">
        <v>36</v>
      </c>
    </row>
    <row r="4" spans="1:6" s="1" customFormat="1" ht="24.75" customHeight="1">
      <c r="A4" s="7" t="s">
        <v>639</v>
      </c>
      <c r="B4" s="8">
        <v>170870</v>
      </c>
      <c r="C4" s="9">
        <v>133190</v>
      </c>
      <c r="D4" s="10">
        <f>B4/C4*100-100</f>
        <v>28.290412193107585</v>
      </c>
      <c r="E4" s="11"/>
      <c r="F4" s="12"/>
    </row>
    <row r="5" spans="1:5" s="1" customFormat="1" ht="24.75" customHeight="1">
      <c r="A5" s="7" t="s">
        <v>640</v>
      </c>
      <c r="B5" s="8">
        <v>50370</v>
      </c>
      <c r="C5" s="9">
        <v>49170</v>
      </c>
      <c r="D5" s="10">
        <f aca="true" t="shared" si="0" ref="D5:D14">B5/C5*100-100</f>
        <v>2.4405125076266074</v>
      </c>
      <c r="E5" s="11"/>
    </row>
    <row r="6" spans="1:6" s="1" customFormat="1" ht="24.75" customHeight="1">
      <c r="A6" s="7" t="s">
        <v>641</v>
      </c>
      <c r="B6" s="8">
        <v>2430</v>
      </c>
      <c r="C6" s="9">
        <v>1800</v>
      </c>
      <c r="D6" s="10">
        <f t="shared" si="0"/>
        <v>35</v>
      </c>
      <c r="E6" s="11"/>
      <c r="F6" s="12"/>
    </row>
    <row r="7" spans="1:6" s="1" customFormat="1" ht="24.75" customHeight="1">
      <c r="A7" s="7" t="s">
        <v>642</v>
      </c>
      <c r="B7" s="8">
        <v>6370</v>
      </c>
      <c r="C7" s="9">
        <v>3770</v>
      </c>
      <c r="D7" s="10">
        <f t="shared" si="0"/>
        <v>68.9655172413793</v>
      </c>
      <c r="E7" s="11"/>
      <c r="F7" s="12"/>
    </row>
    <row r="8" spans="1:6" s="1" customFormat="1" ht="24.75" customHeight="1">
      <c r="A8" s="7" t="s">
        <v>643</v>
      </c>
      <c r="B8" s="8">
        <v>6600</v>
      </c>
      <c r="C8" s="9">
        <v>2210</v>
      </c>
      <c r="D8" s="10">
        <f t="shared" si="0"/>
        <v>198.6425339366516</v>
      </c>
      <c r="E8" s="11"/>
      <c r="F8" s="12"/>
    </row>
    <row r="9" spans="1:6" s="1" customFormat="1" ht="24.75" customHeight="1">
      <c r="A9" s="7" t="s">
        <v>644</v>
      </c>
      <c r="B9" s="8">
        <v>34140</v>
      </c>
      <c r="C9" s="9">
        <v>25302.98</v>
      </c>
      <c r="D9" s="10">
        <f t="shared" si="0"/>
        <v>34.92481913197577</v>
      </c>
      <c r="E9" s="11"/>
      <c r="F9" s="12"/>
    </row>
    <row r="10" spans="1:5" s="1" customFormat="1" ht="24.75" customHeight="1">
      <c r="A10" s="7" t="s">
        <v>645</v>
      </c>
      <c r="B10" s="8">
        <v>8000</v>
      </c>
      <c r="C10" s="9">
        <v>7500</v>
      </c>
      <c r="D10" s="10">
        <f t="shared" si="0"/>
        <v>6.666666666666671</v>
      </c>
      <c r="E10" s="11"/>
    </row>
    <row r="11" spans="1:6" s="1" customFormat="1" ht="24.75" customHeight="1">
      <c r="A11" s="7" t="s">
        <v>646</v>
      </c>
      <c r="B11" s="8">
        <v>610</v>
      </c>
      <c r="C11" s="9">
        <v>650</v>
      </c>
      <c r="D11" s="10">
        <f t="shared" si="0"/>
        <v>-6.15384615384616</v>
      </c>
      <c r="E11" s="11"/>
      <c r="F11" s="12"/>
    </row>
    <row r="12" spans="1:5" s="1" customFormat="1" ht="24.75" customHeight="1">
      <c r="A12" s="7" t="s">
        <v>647</v>
      </c>
      <c r="B12" s="8">
        <v>25660</v>
      </c>
      <c r="C12" s="9">
        <v>24060</v>
      </c>
      <c r="D12" s="10">
        <f t="shared" si="0"/>
        <v>6.6500415627597675</v>
      </c>
      <c r="E12" s="11"/>
    </row>
    <row r="13" spans="1:6" s="1" customFormat="1" ht="24.75" customHeight="1">
      <c r="A13" s="7" t="s">
        <v>648</v>
      </c>
      <c r="B13" s="8">
        <v>64760</v>
      </c>
      <c r="C13" s="9">
        <v>59517</v>
      </c>
      <c r="D13" s="10">
        <f t="shared" si="0"/>
        <v>8.8092477779458</v>
      </c>
      <c r="E13" s="11"/>
      <c r="F13" s="13"/>
    </row>
    <row r="14" spans="1:6" s="1" customFormat="1" ht="24.75" customHeight="1">
      <c r="A14" s="7" t="s">
        <v>649</v>
      </c>
      <c r="B14" s="8">
        <v>34500</v>
      </c>
      <c r="C14" s="9">
        <v>31488.97</v>
      </c>
      <c r="D14" s="10">
        <f t="shared" si="0"/>
        <v>9.562173675417142</v>
      </c>
      <c r="E14" s="11"/>
      <c r="F14" s="14"/>
    </row>
    <row r="15" spans="1:6" s="1" customFormat="1" ht="24.75" customHeight="1">
      <c r="A15" s="15"/>
      <c r="B15" s="16"/>
      <c r="C15" s="16"/>
      <c r="D15" s="10"/>
      <c r="E15" s="11"/>
      <c r="F15" s="17"/>
    </row>
    <row r="16" spans="1:5" s="1" customFormat="1" ht="24.75" customHeight="1">
      <c r="A16" s="7"/>
      <c r="B16" s="16"/>
      <c r="C16" s="16"/>
      <c r="D16" s="10"/>
      <c r="E16" s="11"/>
    </row>
    <row r="17" spans="1:5" s="1" customFormat="1" ht="24.75" customHeight="1">
      <c r="A17" s="7"/>
      <c r="B17" s="16"/>
      <c r="C17" s="16"/>
      <c r="D17" s="10"/>
      <c r="E17" s="11"/>
    </row>
    <row r="18" spans="1:5" s="1" customFormat="1" ht="24.75" customHeight="1">
      <c r="A18" s="7"/>
      <c r="B18" s="16"/>
      <c r="C18" s="16"/>
      <c r="D18" s="10"/>
      <c r="E18" s="11"/>
    </row>
    <row r="19" spans="1:5" s="1" customFormat="1" ht="24.75" customHeight="1">
      <c r="A19" s="7"/>
      <c r="B19" s="16"/>
      <c r="C19" s="16"/>
      <c r="D19" s="10"/>
      <c r="E19" s="11"/>
    </row>
    <row r="20" spans="1:5" s="1" customFormat="1" ht="24.75" customHeight="1">
      <c r="A20" s="7"/>
      <c r="B20" s="16"/>
      <c r="C20" s="16"/>
      <c r="D20" s="10"/>
      <c r="E20" s="11"/>
    </row>
    <row r="21" spans="1:6" s="1" customFormat="1" ht="24.75" customHeight="1">
      <c r="A21" s="7"/>
      <c r="B21" s="16"/>
      <c r="C21" s="16"/>
      <c r="D21" s="10"/>
      <c r="E21" s="11"/>
      <c r="F21" s="2"/>
    </row>
    <row r="22" spans="1:6" s="1" customFormat="1" ht="24.75" customHeight="1">
      <c r="A22" s="7"/>
      <c r="B22" s="16"/>
      <c r="C22" s="18"/>
      <c r="D22" s="10"/>
      <c r="E22" s="11"/>
      <c r="F22" s="2"/>
    </row>
    <row r="23" spans="1:6" s="1" customFormat="1" ht="24.75" customHeight="1">
      <c r="A23" s="7"/>
      <c r="B23" s="16"/>
      <c r="C23" s="16"/>
      <c r="D23" s="10"/>
      <c r="E23" s="11"/>
      <c r="F23" s="2"/>
    </row>
    <row r="24" spans="1:6" s="1" customFormat="1" ht="24.75" customHeight="1">
      <c r="A24" s="7"/>
      <c r="B24" s="16"/>
      <c r="C24" s="16"/>
      <c r="D24" s="10"/>
      <c r="E24" s="11"/>
      <c r="F24" s="2"/>
    </row>
    <row r="25" spans="1:6" s="1" customFormat="1" ht="24.75" customHeight="1">
      <c r="A25" s="19" t="s">
        <v>33</v>
      </c>
      <c r="B25" s="16">
        <f>SUM(B4:B15)</f>
        <v>404310</v>
      </c>
      <c r="C25" s="16">
        <f>SUM(C4:C15)</f>
        <v>338658.94999999995</v>
      </c>
      <c r="D25" s="10">
        <f>B25/C25*100-100</f>
        <v>19.38559426821587</v>
      </c>
      <c r="E25" s="11"/>
      <c r="F25" s="2"/>
    </row>
    <row r="26" spans="2:5" ht="16.5" customHeight="1">
      <c r="B26" s="11"/>
      <c r="C26" s="11"/>
      <c r="D26" s="11"/>
      <c r="E26" s="11"/>
    </row>
    <row r="27" spans="2:5" ht="16.5" customHeight="1">
      <c r="B27" s="11"/>
      <c r="C27" s="11"/>
      <c r="D27" s="11"/>
      <c r="E27" s="11"/>
    </row>
    <row r="28" spans="2:5" ht="16.5" customHeight="1">
      <c r="B28" s="11"/>
      <c r="C28" s="11"/>
      <c r="D28" s="11"/>
      <c r="E28" s="11"/>
    </row>
    <row r="29" spans="2:5" ht="16.5" customHeight="1">
      <c r="B29" s="11"/>
      <c r="C29" s="11"/>
      <c r="D29" s="11"/>
      <c r="E29" s="11"/>
    </row>
    <row r="30" spans="2:5" ht="16.5" customHeight="1">
      <c r="B30" s="11"/>
      <c r="C30" s="11"/>
      <c r="D30" s="11"/>
      <c r="E30" s="11"/>
    </row>
    <row r="31" spans="2:5" ht="16.5" customHeight="1">
      <c r="B31" s="11"/>
      <c r="C31" s="11"/>
      <c r="D31" s="11"/>
      <c r="E31" s="11"/>
    </row>
    <row r="32" spans="2:5" ht="16.5" customHeight="1">
      <c r="B32" s="11"/>
      <c r="C32" s="11"/>
      <c r="D32" s="11"/>
      <c r="E32" s="11"/>
    </row>
    <row r="33" spans="2:5" ht="16.5" customHeight="1">
      <c r="B33" s="11"/>
      <c r="C33" s="11"/>
      <c r="D33" s="11"/>
      <c r="E33" s="11"/>
    </row>
    <row r="34" spans="2:5" ht="16.5" customHeight="1">
      <c r="B34" s="11"/>
      <c r="C34" s="11"/>
      <c r="D34" s="11"/>
      <c r="E34" s="11"/>
    </row>
    <row r="35" spans="2:5" ht="16.5" customHeight="1">
      <c r="B35" s="11"/>
      <c r="C35" s="11"/>
      <c r="D35" s="11"/>
      <c r="E35" s="11"/>
    </row>
    <row r="36" spans="2:5" ht="16.5" customHeight="1">
      <c r="B36" s="11"/>
      <c r="C36" s="11"/>
      <c r="D36" s="11"/>
      <c r="E36" s="11"/>
    </row>
    <row r="37" spans="2:5" ht="16.5" customHeight="1">
      <c r="B37" s="11"/>
      <c r="C37" s="11"/>
      <c r="D37" s="11"/>
      <c r="E37" s="11"/>
    </row>
  </sheetData>
  <sheetProtection/>
  <mergeCells count="1">
    <mergeCell ref="A1:D1"/>
  </mergeCells>
  <printOptions/>
  <pageMargins left="1.54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0"/>
  <sheetViews>
    <sheetView showZeros="0" workbookViewId="0" topLeftCell="A1">
      <pane ySplit="4" topLeftCell="A5" activePane="bottomLeft" state="frozen"/>
      <selection pane="bottomLeft" activeCell="G14" sqref="G14"/>
    </sheetView>
  </sheetViews>
  <sheetFormatPr defaultColWidth="9.125" defaultRowHeight="14.25"/>
  <cols>
    <col min="1" max="1" width="8.625" style="34" hidden="1" customWidth="1"/>
    <col min="2" max="2" width="37.875" style="63" customWidth="1"/>
    <col min="3" max="3" width="12.75390625" style="156" customWidth="1"/>
    <col min="4" max="4" width="12.75390625" style="63" customWidth="1"/>
    <col min="5" max="5" width="12.625" style="312" customWidth="1"/>
    <col min="6" max="6" width="5.25390625" style="63" customWidth="1"/>
    <col min="7" max="223" width="9.125" style="63" customWidth="1"/>
    <col min="224" max="16384" width="9.125" style="63" customWidth="1"/>
  </cols>
  <sheetData>
    <row r="1" spans="2:5" ht="23.25" customHeight="1">
      <c r="B1" s="148" t="s">
        <v>59</v>
      </c>
      <c r="C1" s="148"/>
      <c r="D1" s="148"/>
      <c r="E1" s="148"/>
    </row>
    <row r="2" ht="9" customHeight="1"/>
    <row r="3" spans="2:5" ht="18" customHeight="1">
      <c r="B3" s="149"/>
      <c r="C3" s="158"/>
      <c r="E3" s="313" t="s">
        <v>60</v>
      </c>
    </row>
    <row r="4" spans="1:5" s="311" customFormat="1" ht="23.25" customHeight="1">
      <c r="A4" s="314" t="s">
        <v>61</v>
      </c>
      <c r="B4" s="150" t="s">
        <v>2</v>
      </c>
      <c r="C4" s="161" t="s">
        <v>4</v>
      </c>
      <c r="D4" s="315" t="s">
        <v>6</v>
      </c>
      <c r="E4" s="316" t="s">
        <v>36</v>
      </c>
    </row>
    <row r="5" spans="1:5" ht="18.75" customHeight="1">
      <c r="A5" s="70"/>
      <c r="B5" s="152" t="s">
        <v>62</v>
      </c>
      <c r="C5" s="163">
        <v>739942</v>
      </c>
      <c r="D5" s="277">
        <v>608585</v>
      </c>
      <c r="E5" s="164">
        <f>_xlfn.IFERROR(C5/D5*100-100,0)</f>
        <v>21.58400223469195</v>
      </c>
    </row>
    <row r="6" spans="1:5" ht="18.75" customHeight="1">
      <c r="A6" s="70"/>
      <c r="B6" s="152"/>
      <c r="C6" s="163"/>
      <c r="D6" s="277"/>
      <c r="E6" s="164"/>
    </row>
    <row r="7" spans="1:5" ht="16.5" customHeight="1">
      <c r="A7" s="70">
        <v>201</v>
      </c>
      <c r="B7" s="152" t="s">
        <v>63</v>
      </c>
      <c r="C7" s="163">
        <v>78408</v>
      </c>
      <c r="D7" s="277">
        <v>69460</v>
      </c>
      <c r="E7" s="164">
        <f aca="true" t="shared" si="0" ref="E7:E70">_xlfn.IFERROR(C7/D7*100-100,0)</f>
        <v>12.882234379498996</v>
      </c>
    </row>
    <row r="8" spans="1:5" ht="16.5" customHeight="1">
      <c r="A8" s="70">
        <v>20101</v>
      </c>
      <c r="B8" s="152" t="s">
        <v>64</v>
      </c>
      <c r="C8" s="163">
        <v>2899</v>
      </c>
      <c r="D8" s="277">
        <v>2242</v>
      </c>
      <c r="E8" s="164">
        <f t="shared" si="0"/>
        <v>29.304192685102578</v>
      </c>
    </row>
    <row r="9" spans="1:5" ht="16.5" customHeight="1">
      <c r="A9" s="70">
        <v>2010101</v>
      </c>
      <c r="B9" s="83" t="s">
        <v>65</v>
      </c>
      <c r="C9" s="163">
        <v>2531</v>
      </c>
      <c r="D9" s="277">
        <v>2075</v>
      </c>
      <c r="E9" s="164">
        <f t="shared" si="0"/>
        <v>21.97590361445782</v>
      </c>
    </row>
    <row r="10" spans="1:5" ht="16.5" customHeight="1">
      <c r="A10" s="70">
        <v>2010104</v>
      </c>
      <c r="B10" s="83" t="s">
        <v>66</v>
      </c>
      <c r="C10" s="163">
        <v>103</v>
      </c>
      <c r="D10" s="277">
        <v>68</v>
      </c>
      <c r="E10" s="164">
        <f t="shared" si="0"/>
        <v>51.470588235294116</v>
      </c>
    </row>
    <row r="11" spans="1:5" ht="16.5" customHeight="1">
      <c r="A11" s="70">
        <v>2010108</v>
      </c>
      <c r="B11" s="83" t="s">
        <v>67</v>
      </c>
      <c r="C11" s="163">
        <v>102</v>
      </c>
      <c r="D11" s="277">
        <v>70</v>
      </c>
      <c r="E11" s="164">
        <f t="shared" si="0"/>
        <v>45.714285714285694</v>
      </c>
    </row>
    <row r="12" spans="1:5" ht="16.5" customHeight="1">
      <c r="A12" s="70">
        <v>2010199</v>
      </c>
      <c r="B12" s="83" t="s">
        <v>68</v>
      </c>
      <c r="C12" s="163">
        <v>163</v>
      </c>
      <c r="D12" s="277">
        <v>29</v>
      </c>
      <c r="E12" s="164">
        <f t="shared" si="0"/>
        <v>462.0689655172414</v>
      </c>
    </row>
    <row r="13" spans="1:5" ht="16.5" customHeight="1">
      <c r="A13" s="70">
        <v>20102</v>
      </c>
      <c r="B13" s="152" t="s">
        <v>69</v>
      </c>
      <c r="C13" s="163">
        <v>852</v>
      </c>
      <c r="D13" s="277">
        <v>750</v>
      </c>
      <c r="E13" s="164">
        <f t="shared" si="0"/>
        <v>13.599999999999994</v>
      </c>
    </row>
    <row r="14" spans="1:5" ht="16.5" customHeight="1">
      <c r="A14" s="70">
        <v>2010201</v>
      </c>
      <c r="B14" s="83" t="s">
        <v>65</v>
      </c>
      <c r="C14" s="163">
        <v>690</v>
      </c>
      <c r="D14" s="277">
        <v>660</v>
      </c>
      <c r="E14" s="164">
        <f t="shared" si="0"/>
        <v>4.545454545454547</v>
      </c>
    </row>
    <row r="15" spans="1:5" ht="16.5" customHeight="1">
      <c r="A15" s="70">
        <v>2010204</v>
      </c>
      <c r="B15" s="83" t="s">
        <v>70</v>
      </c>
      <c r="C15" s="163">
        <v>98</v>
      </c>
      <c r="D15" s="277">
        <v>60</v>
      </c>
      <c r="E15" s="164">
        <f t="shared" si="0"/>
        <v>63.33333333333334</v>
      </c>
    </row>
    <row r="16" spans="1:5" ht="16.5" customHeight="1">
      <c r="A16" s="70">
        <v>2010205</v>
      </c>
      <c r="B16" s="83" t="s">
        <v>71</v>
      </c>
      <c r="C16" s="163">
        <v>30</v>
      </c>
      <c r="D16" s="277">
        <v>10</v>
      </c>
      <c r="E16" s="164">
        <f t="shared" si="0"/>
        <v>200</v>
      </c>
    </row>
    <row r="17" spans="1:5" ht="16.5" customHeight="1">
      <c r="A17" s="70">
        <v>2010299</v>
      </c>
      <c r="B17" s="83" t="s">
        <v>72</v>
      </c>
      <c r="C17" s="163">
        <v>34</v>
      </c>
      <c r="D17" s="277">
        <v>20</v>
      </c>
      <c r="E17" s="164">
        <f t="shared" si="0"/>
        <v>70</v>
      </c>
    </row>
    <row r="18" spans="1:5" ht="16.5" customHeight="1">
      <c r="A18" s="70">
        <v>20103</v>
      </c>
      <c r="B18" s="152" t="s">
        <v>73</v>
      </c>
      <c r="C18" s="163">
        <v>31438</v>
      </c>
      <c r="D18" s="277">
        <v>27010</v>
      </c>
      <c r="E18" s="164">
        <f t="shared" si="0"/>
        <v>16.3939281747501</v>
      </c>
    </row>
    <row r="19" spans="1:5" ht="16.5" customHeight="1">
      <c r="A19" s="70">
        <v>2010301</v>
      </c>
      <c r="B19" s="83" t="s">
        <v>65</v>
      </c>
      <c r="C19" s="163">
        <v>22874</v>
      </c>
      <c r="D19" s="277">
        <v>20488</v>
      </c>
      <c r="E19" s="164">
        <f t="shared" si="0"/>
        <v>11.645841468176485</v>
      </c>
    </row>
    <row r="20" spans="1:5" ht="16.5" customHeight="1">
      <c r="A20" s="70">
        <v>2010302</v>
      </c>
      <c r="B20" s="83" t="s">
        <v>74</v>
      </c>
      <c r="C20" s="163">
        <v>145</v>
      </c>
      <c r="D20" s="277"/>
      <c r="E20" s="164">
        <f t="shared" si="0"/>
        <v>0</v>
      </c>
    </row>
    <row r="21" spans="1:5" ht="16.5" customHeight="1">
      <c r="A21" s="70">
        <v>2010306</v>
      </c>
      <c r="B21" s="83" t="s">
        <v>75</v>
      </c>
      <c r="C21" s="163">
        <v>555</v>
      </c>
      <c r="D21" s="277">
        <v>296</v>
      </c>
      <c r="E21" s="164">
        <f t="shared" si="0"/>
        <v>87.5</v>
      </c>
    </row>
    <row r="22" spans="1:5" ht="16.5" customHeight="1">
      <c r="A22" s="70">
        <v>2010308</v>
      </c>
      <c r="B22" s="83" t="s">
        <v>76</v>
      </c>
      <c r="C22" s="163">
        <v>460</v>
      </c>
      <c r="D22" s="277">
        <v>357</v>
      </c>
      <c r="E22" s="164">
        <f t="shared" si="0"/>
        <v>28.851540616246496</v>
      </c>
    </row>
    <row r="23" spans="1:5" ht="16.5" customHeight="1">
      <c r="A23" s="70">
        <v>2010350</v>
      </c>
      <c r="B23" s="83" t="s">
        <v>77</v>
      </c>
      <c r="C23" s="163">
        <v>2351</v>
      </c>
      <c r="D23" s="277">
        <v>2103</v>
      </c>
      <c r="E23" s="164">
        <f t="shared" si="0"/>
        <v>11.792677127912498</v>
      </c>
    </row>
    <row r="24" spans="1:5" ht="16.5" customHeight="1">
      <c r="A24" s="70">
        <v>2010399</v>
      </c>
      <c r="B24" s="83" t="s">
        <v>78</v>
      </c>
      <c r="C24" s="163">
        <v>5053</v>
      </c>
      <c r="D24" s="277">
        <v>3766</v>
      </c>
      <c r="E24" s="164">
        <f t="shared" si="0"/>
        <v>34.17419012214552</v>
      </c>
    </row>
    <row r="25" spans="1:5" ht="16.5" customHeight="1">
      <c r="A25" s="70">
        <v>20104</v>
      </c>
      <c r="B25" s="152" t="s">
        <v>79</v>
      </c>
      <c r="C25" s="163">
        <v>2137</v>
      </c>
      <c r="D25" s="277">
        <v>1429</v>
      </c>
      <c r="E25" s="164">
        <f t="shared" si="0"/>
        <v>49.54513645906229</v>
      </c>
    </row>
    <row r="26" spans="1:5" ht="16.5" customHeight="1">
      <c r="A26" s="70">
        <v>2010401</v>
      </c>
      <c r="B26" s="83" t="s">
        <v>65</v>
      </c>
      <c r="C26" s="163">
        <v>1586</v>
      </c>
      <c r="D26" s="277">
        <v>1290</v>
      </c>
      <c r="E26" s="164">
        <f t="shared" si="0"/>
        <v>22.94573643410854</v>
      </c>
    </row>
    <row r="27" spans="1:5" ht="16.5" customHeight="1">
      <c r="A27" s="70">
        <v>2010406</v>
      </c>
      <c r="B27" s="83" t="s">
        <v>80</v>
      </c>
      <c r="C27" s="163">
        <v>445</v>
      </c>
      <c r="D27" s="277">
        <v>2</v>
      </c>
      <c r="E27" s="164">
        <f t="shared" si="0"/>
        <v>22150</v>
      </c>
    </row>
    <row r="28" spans="1:5" ht="16.5" customHeight="1">
      <c r="A28" s="70">
        <v>2010408</v>
      </c>
      <c r="B28" s="83" t="s">
        <v>81</v>
      </c>
      <c r="C28" s="163">
        <v>100</v>
      </c>
      <c r="D28" s="277">
        <v>131</v>
      </c>
      <c r="E28" s="164">
        <f t="shared" si="0"/>
        <v>-23.664122137404576</v>
      </c>
    </row>
    <row r="29" spans="1:5" ht="16.5" customHeight="1">
      <c r="A29" s="70">
        <v>2010499</v>
      </c>
      <c r="B29" s="83" t="s">
        <v>82</v>
      </c>
      <c r="C29" s="163">
        <v>6</v>
      </c>
      <c r="D29" s="277">
        <v>6</v>
      </c>
      <c r="E29" s="164">
        <f t="shared" si="0"/>
        <v>0</v>
      </c>
    </row>
    <row r="30" spans="1:5" ht="16.5" customHeight="1">
      <c r="A30" s="70">
        <v>20105</v>
      </c>
      <c r="B30" s="152" t="s">
        <v>83</v>
      </c>
      <c r="C30" s="163">
        <v>2554</v>
      </c>
      <c r="D30" s="277">
        <v>1856</v>
      </c>
      <c r="E30" s="164">
        <f t="shared" si="0"/>
        <v>37.60775862068965</v>
      </c>
    </row>
    <row r="31" spans="1:5" ht="16.5" customHeight="1">
      <c r="A31" s="70">
        <v>2010501</v>
      </c>
      <c r="B31" s="83" t="s">
        <v>65</v>
      </c>
      <c r="C31" s="163">
        <v>609</v>
      </c>
      <c r="D31" s="277">
        <v>505</v>
      </c>
      <c r="E31" s="164">
        <f t="shared" si="0"/>
        <v>20.594059405940584</v>
      </c>
    </row>
    <row r="32" spans="1:5" ht="16.5" customHeight="1">
      <c r="A32" s="70">
        <v>2010502</v>
      </c>
      <c r="B32" s="70" t="s">
        <v>74</v>
      </c>
      <c r="C32" s="163">
        <v>5</v>
      </c>
      <c r="D32" s="277"/>
      <c r="E32" s="164">
        <f t="shared" si="0"/>
        <v>0</v>
      </c>
    </row>
    <row r="33" spans="1:5" ht="16.5" customHeight="1">
      <c r="A33" s="70">
        <v>2010505</v>
      </c>
      <c r="B33" s="83" t="s">
        <v>84</v>
      </c>
      <c r="C33" s="163">
        <v>32</v>
      </c>
      <c r="D33" s="277">
        <v>59</v>
      </c>
      <c r="E33" s="164">
        <f t="shared" si="0"/>
        <v>-45.76271186440678</v>
      </c>
    </row>
    <row r="34" spans="1:5" ht="16.5" customHeight="1">
      <c r="A34" s="70">
        <v>2010507</v>
      </c>
      <c r="B34" s="83" t="s">
        <v>85</v>
      </c>
      <c r="C34" s="163">
        <v>360</v>
      </c>
      <c r="D34" s="277">
        <v>194</v>
      </c>
      <c r="E34" s="164">
        <f t="shared" si="0"/>
        <v>85.56701030927834</v>
      </c>
    </row>
    <row r="35" spans="1:5" ht="16.5" customHeight="1">
      <c r="A35" s="70">
        <v>2010550</v>
      </c>
      <c r="B35" s="83" t="s">
        <v>77</v>
      </c>
      <c r="C35" s="163">
        <v>1155</v>
      </c>
      <c r="D35" s="277">
        <v>939</v>
      </c>
      <c r="E35" s="164">
        <f t="shared" si="0"/>
        <v>23.003194888178925</v>
      </c>
    </row>
    <row r="36" spans="1:5" ht="16.5" customHeight="1">
      <c r="A36" s="70">
        <v>2010599</v>
      </c>
      <c r="B36" s="83" t="s">
        <v>86</v>
      </c>
      <c r="C36" s="163">
        <v>393</v>
      </c>
      <c r="D36" s="277">
        <v>159</v>
      </c>
      <c r="E36" s="164">
        <f t="shared" si="0"/>
        <v>147.16981132075472</v>
      </c>
    </row>
    <row r="37" spans="1:5" ht="16.5" customHeight="1">
      <c r="A37" s="70">
        <v>20106</v>
      </c>
      <c r="B37" s="152" t="s">
        <v>87</v>
      </c>
      <c r="C37" s="163">
        <v>1661</v>
      </c>
      <c r="D37" s="277">
        <v>1416</v>
      </c>
      <c r="E37" s="164">
        <f t="shared" si="0"/>
        <v>17.302259887005647</v>
      </c>
    </row>
    <row r="38" spans="1:5" ht="16.5" customHeight="1">
      <c r="A38" s="70">
        <v>2010601</v>
      </c>
      <c r="B38" s="83" t="s">
        <v>65</v>
      </c>
      <c r="C38" s="163">
        <v>1056</v>
      </c>
      <c r="D38" s="277">
        <v>865</v>
      </c>
      <c r="E38" s="164">
        <f t="shared" si="0"/>
        <v>22.080924855491332</v>
      </c>
    </row>
    <row r="39" spans="1:5" ht="16.5" customHeight="1">
      <c r="A39" s="70">
        <v>2010607</v>
      </c>
      <c r="B39" s="83" t="s">
        <v>88</v>
      </c>
      <c r="C39" s="163">
        <v>70</v>
      </c>
      <c r="D39" s="277">
        <v>86</v>
      </c>
      <c r="E39" s="164">
        <f t="shared" si="0"/>
        <v>-18.604651162790702</v>
      </c>
    </row>
    <row r="40" spans="1:5" ht="16.5" customHeight="1">
      <c r="A40" s="70">
        <v>2010699</v>
      </c>
      <c r="B40" s="83" t="s">
        <v>89</v>
      </c>
      <c r="C40" s="163">
        <v>535</v>
      </c>
      <c r="D40" s="277">
        <v>465</v>
      </c>
      <c r="E40" s="164">
        <f t="shared" si="0"/>
        <v>15.053763440860223</v>
      </c>
    </row>
    <row r="41" spans="1:5" ht="16.5" customHeight="1">
      <c r="A41" s="70">
        <v>20107</v>
      </c>
      <c r="B41" s="152" t="s">
        <v>90</v>
      </c>
      <c r="C41" s="163">
        <v>6928</v>
      </c>
      <c r="D41" s="277">
        <v>5826</v>
      </c>
      <c r="E41" s="164">
        <f t="shared" si="0"/>
        <v>18.915207689667014</v>
      </c>
    </row>
    <row r="42" spans="1:5" ht="16.5" customHeight="1">
      <c r="A42" s="70">
        <v>2010701</v>
      </c>
      <c r="B42" s="83" t="s">
        <v>65</v>
      </c>
      <c r="C42" s="163">
        <v>5619</v>
      </c>
      <c r="D42" s="277">
        <v>4524</v>
      </c>
      <c r="E42" s="164">
        <f t="shared" si="0"/>
        <v>24.20424403183023</v>
      </c>
    </row>
    <row r="43" spans="1:5" ht="16.5" customHeight="1">
      <c r="A43" s="70"/>
      <c r="B43" s="83" t="s">
        <v>91</v>
      </c>
      <c r="C43" s="163">
        <v>0</v>
      </c>
      <c r="D43" s="277">
        <v>13</v>
      </c>
      <c r="E43" s="164">
        <f t="shared" si="0"/>
        <v>-100</v>
      </c>
    </row>
    <row r="44" spans="1:5" ht="16.5" customHeight="1">
      <c r="A44" s="70">
        <v>2010706</v>
      </c>
      <c r="B44" s="83" t="s">
        <v>92</v>
      </c>
      <c r="C44" s="163">
        <v>546</v>
      </c>
      <c r="D44" s="277">
        <v>412</v>
      </c>
      <c r="E44" s="164">
        <f t="shared" si="0"/>
        <v>32.524271844660205</v>
      </c>
    </row>
    <row r="45" spans="1:5" ht="16.5" customHeight="1">
      <c r="A45" s="70">
        <v>2010709</v>
      </c>
      <c r="B45" s="83" t="s">
        <v>88</v>
      </c>
      <c r="C45" s="163">
        <v>68</v>
      </c>
      <c r="D45" s="277">
        <v>75</v>
      </c>
      <c r="E45" s="164">
        <f t="shared" si="0"/>
        <v>-9.333333333333343</v>
      </c>
    </row>
    <row r="46" spans="1:5" ht="16.5" customHeight="1">
      <c r="A46" s="70">
        <v>2010799</v>
      </c>
      <c r="B46" s="83" t="s">
        <v>93</v>
      </c>
      <c r="C46" s="163">
        <v>695</v>
      </c>
      <c r="D46" s="277">
        <v>802</v>
      </c>
      <c r="E46" s="164">
        <f t="shared" si="0"/>
        <v>-13.34164588528678</v>
      </c>
    </row>
    <row r="47" spans="1:5" ht="16.5" customHeight="1">
      <c r="A47" s="70">
        <v>20108</v>
      </c>
      <c r="B47" s="152" t="s">
        <v>94</v>
      </c>
      <c r="C47" s="163">
        <v>652</v>
      </c>
      <c r="D47" s="277">
        <v>619</v>
      </c>
      <c r="E47" s="164">
        <f t="shared" si="0"/>
        <v>5.331179321486275</v>
      </c>
    </row>
    <row r="48" spans="1:5" ht="16.5" customHeight="1">
      <c r="A48" s="70">
        <v>2010801</v>
      </c>
      <c r="B48" s="83" t="s">
        <v>65</v>
      </c>
      <c r="C48" s="163">
        <v>543</v>
      </c>
      <c r="D48" s="277">
        <v>515</v>
      </c>
      <c r="E48" s="164">
        <f t="shared" si="0"/>
        <v>5.4368932038835</v>
      </c>
    </row>
    <row r="49" spans="1:5" ht="16.5" customHeight="1">
      <c r="A49" s="70"/>
      <c r="B49" s="83" t="s">
        <v>74</v>
      </c>
      <c r="C49" s="163">
        <v>0</v>
      </c>
      <c r="D49" s="277">
        <v>1</v>
      </c>
      <c r="E49" s="164">
        <f t="shared" si="0"/>
        <v>-100</v>
      </c>
    </row>
    <row r="50" spans="1:5" ht="16.5" customHeight="1">
      <c r="A50" s="70">
        <v>2010804</v>
      </c>
      <c r="B50" s="83" t="s">
        <v>95</v>
      </c>
      <c r="C50" s="163">
        <v>105</v>
      </c>
      <c r="D50" s="277">
        <v>101</v>
      </c>
      <c r="E50" s="164">
        <f t="shared" si="0"/>
        <v>3.960396039603964</v>
      </c>
    </row>
    <row r="51" spans="1:5" ht="16.5" customHeight="1">
      <c r="A51" s="70"/>
      <c r="B51" s="83" t="s">
        <v>88</v>
      </c>
      <c r="C51" s="163">
        <v>0</v>
      </c>
      <c r="D51" s="277">
        <v>2</v>
      </c>
      <c r="E51" s="164">
        <f t="shared" si="0"/>
        <v>-100</v>
      </c>
    </row>
    <row r="52" spans="1:5" ht="16.5" customHeight="1">
      <c r="A52" s="70">
        <v>2010899</v>
      </c>
      <c r="B52" s="83" t="s">
        <v>96</v>
      </c>
      <c r="C52" s="163">
        <v>4</v>
      </c>
      <c r="D52" s="277">
        <v>0</v>
      </c>
      <c r="E52" s="164">
        <f t="shared" si="0"/>
        <v>0</v>
      </c>
    </row>
    <row r="53" spans="1:5" ht="16.5" customHeight="1">
      <c r="A53" s="70">
        <v>20110</v>
      </c>
      <c r="B53" s="152" t="s">
        <v>97</v>
      </c>
      <c r="C53" s="163">
        <v>3132</v>
      </c>
      <c r="D53" s="277">
        <v>2803</v>
      </c>
      <c r="E53" s="164">
        <f t="shared" si="0"/>
        <v>11.737424188369602</v>
      </c>
    </row>
    <row r="54" spans="1:5" ht="16.5" customHeight="1">
      <c r="A54" s="70">
        <v>2011001</v>
      </c>
      <c r="B54" s="83" t="s">
        <v>65</v>
      </c>
      <c r="C54" s="163">
        <v>2940</v>
      </c>
      <c r="D54" s="277">
        <v>2550</v>
      </c>
      <c r="E54" s="164">
        <f t="shared" si="0"/>
        <v>15.294117647058812</v>
      </c>
    </row>
    <row r="55" spans="1:5" ht="16.5" customHeight="1">
      <c r="A55" s="70">
        <v>2011011</v>
      </c>
      <c r="B55" s="83" t="s">
        <v>98</v>
      </c>
      <c r="C55" s="163">
        <v>42</v>
      </c>
      <c r="D55" s="277">
        <v>45</v>
      </c>
      <c r="E55" s="164">
        <f t="shared" si="0"/>
        <v>-6.666666666666671</v>
      </c>
    </row>
    <row r="56" spans="1:5" ht="16.5" customHeight="1">
      <c r="A56" s="70">
        <v>2011050</v>
      </c>
      <c r="B56" s="83" t="s">
        <v>77</v>
      </c>
      <c r="C56" s="163">
        <v>49</v>
      </c>
      <c r="D56" s="277">
        <v>57</v>
      </c>
      <c r="E56" s="164">
        <f t="shared" si="0"/>
        <v>-14.035087719298247</v>
      </c>
    </row>
    <row r="57" spans="1:5" ht="16.5" customHeight="1">
      <c r="A57" s="70">
        <v>2011099</v>
      </c>
      <c r="B57" s="83" t="s">
        <v>99</v>
      </c>
      <c r="C57" s="163">
        <v>101</v>
      </c>
      <c r="D57" s="277">
        <v>151</v>
      </c>
      <c r="E57" s="164">
        <f t="shared" si="0"/>
        <v>-33.11258278145695</v>
      </c>
    </row>
    <row r="58" spans="1:5" ht="16.5" customHeight="1">
      <c r="A58" s="70">
        <v>20111</v>
      </c>
      <c r="B58" s="152" t="s">
        <v>100</v>
      </c>
      <c r="C58" s="163">
        <v>1565</v>
      </c>
      <c r="D58" s="277">
        <v>1185</v>
      </c>
      <c r="E58" s="164">
        <f t="shared" si="0"/>
        <v>32.06751054852322</v>
      </c>
    </row>
    <row r="59" spans="1:5" ht="16.5" customHeight="1">
      <c r="A59" s="70">
        <v>2011101</v>
      </c>
      <c r="B59" s="83" t="s">
        <v>65</v>
      </c>
      <c r="C59" s="163">
        <v>1509</v>
      </c>
      <c r="D59" s="277">
        <v>1167</v>
      </c>
      <c r="E59" s="164">
        <f t="shared" si="0"/>
        <v>29.305912596401015</v>
      </c>
    </row>
    <row r="60" spans="1:5" ht="16.5" customHeight="1">
      <c r="A60" s="70">
        <v>2011199</v>
      </c>
      <c r="B60" s="83" t="s">
        <v>101</v>
      </c>
      <c r="C60" s="163">
        <v>56</v>
      </c>
      <c r="D60" s="277">
        <v>18</v>
      </c>
      <c r="E60" s="164">
        <f t="shared" si="0"/>
        <v>211.11111111111114</v>
      </c>
    </row>
    <row r="61" spans="1:5" ht="16.5" customHeight="1">
      <c r="A61" s="70">
        <v>20113</v>
      </c>
      <c r="B61" s="152" t="s">
        <v>102</v>
      </c>
      <c r="C61" s="163">
        <v>1430</v>
      </c>
      <c r="D61" s="277">
        <v>1406</v>
      </c>
      <c r="E61" s="164">
        <f t="shared" si="0"/>
        <v>1.7069701280227605</v>
      </c>
    </row>
    <row r="62" spans="1:5" ht="16.5" customHeight="1">
      <c r="A62" s="70">
        <v>2011301</v>
      </c>
      <c r="B62" s="83" t="s">
        <v>65</v>
      </c>
      <c r="C62" s="163">
        <v>1277</v>
      </c>
      <c r="D62" s="277">
        <v>1050</v>
      </c>
      <c r="E62" s="164">
        <f t="shared" si="0"/>
        <v>21.61904761904762</v>
      </c>
    </row>
    <row r="63" spans="1:5" ht="16.5" customHeight="1">
      <c r="A63" s="70"/>
      <c r="B63" s="83" t="s">
        <v>77</v>
      </c>
      <c r="C63" s="163">
        <v>0</v>
      </c>
      <c r="D63" s="277">
        <v>83</v>
      </c>
      <c r="E63" s="164">
        <f t="shared" si="0"/>
        <v>-100</v>
      </c>
    </row>
    <row r="64" spans="1:5" ht="16.5" customHeight="1">
      <c r="A64" s="70">
        <v>2011399</v>
      </c>
      <c r="B64" s="83" t="s">
        <v>103</v>
      </c>
      <c r="C64" s="163">
        <v>153</v>
      </c>
      <c r="D64" s="277">
        <v>273</v>
      </c>
      <c r="E64" s="164">
        <f t="shared" si="0"/>
        <v>-43.956043956043956</v>
      </c>
    </row>
    <row r="65" spans="1:5" ht="16.5" customHeight="1">
      <c r="A65" s="70">
        <v>20114</v>
      </c>
      <c r="B65" s="152" t="s">
        <v>104</v>
      </c>
      <c r="C65" s="163">
        <v>84</v>
      </c>
      <c r="D65" s="277">
        <v>43</v>
      </c>
      <c r="E65" s="164">
        <f t="shared" si="0"/>
        <v>95.3488372093023</v>
      </c>
    </row>
    <row r="66" spans="1:5" ht="16.5" customHeight="1">
      <c r="A66" s="70">
        <v>2011450</v>
      </c>
      <c r="B66" s="83" t="s">
        <v>77</v>
      </c>
      <c r="C66" s="163">
        <v>84</v>
      </c>
      <c r="D66" s="277">
        <v>43</v>
      </c>
      <c r="E66" s="164">
        <f t="shared" si="0"/>
        <v>95.3488372093023</v>
      </c>
    </row>
    <row r="67" spans="1:5" ht="16.5" customHeight="1">
      <c r="A67" s="70">
        <v>20115</v>
      </c>
      <c r="B67" s="152" t="s">
        <v>105</v>
      </c>
      <c r="C67" s="163">
        <v>4850</v>
      </c>
      <c r="D67" s="277">
        <v>4332</v>
      </c>
      <c r="E67" s="164">
        <f t="shared" si="0"/>
        <v>11.957525392428451</v>
      </c>
    </row>
    <row r="68" spans="1:5" ht="16.5" customHeight="1">
      <c r="A68" s="70">
        <v>2011501</v>
      </c>
      <c r="B68" s="83" t="s">
        <v>65</v>
      </c>
      <c r="C68" s="163">
        <v>4290</v>
      </c>
      <c r="D68" s="277">
        <v>3634</v>
      </c>
      <c r="E68" s="164">
        <f t="shared" si="0"/>
        <v>18.051733626857455</v>
      </c>
    </row>
    <row r="69" spans="1:5" ht="16.5" customHeight="1">
      <c r="A69" s="70">
        <v>2011599</v>
      </c>
      <c r="B69" s="83" t="s">
        <v>106</v>
      </c>
      <c r="C69" s="163">
        <v>560</v>
      </c>
      <c r="D69" s="277">
        <v>698</v>
      </c>
      <c r="E69" s="164">
        <f t="shared" si="0"/>
        <v>-19.770773638968492</v>
      </c>
    </row>
    <row r="70" spans="1:5" ht="16.5" customHeight="1">
      <c r="A70" s="70">
        <v>20117</v>
      </c>
      <c r="B70" s="152" t="s">
        <v>107</v>
      </c>
      <c r="C70" s="163">
        <v>1359</v>
      </c>
      <c r="D70" s="277">
        <v>730</v>
      </c>
      <c r="E70" s="164">
        <f t="shared" si="0"/>
        <v>86.16438356164383</v>
      </c>
    </row>
    <row r="71" spans="1:5" ht="16.5" customHeight="1">
      <c r="A71" s="70">
        <v>2011750</v>
      </c>
      <c r="B71" s="83" t="s">
        <v>77</v>
      </c>
      <c r="C71" s="163">
        <v>764</v>
      </c>
      <c r="D71" s="277">
        <v>498</v>
      </c>
      <c r="E71" s="164">
        <f aca="true" t="shared" si="1" ref="E71:E134">_xlfn.IFERROR(C71/D71*100-100,0)</f>
        <v>53.413654618473885</v>
      </c>
    </row>
    <row r="72" spans="1:5" ht="16.5" customHeight="1">
      <c r="A72" s="70">
        <v>2011799</v>
      </c>
      <c r="B72" s="83" t="s">
        <v>108</v>
      </c>
      <c r="C72" s="163">
        <v>595</v>
      </c>
      <c r="D72" s="277">
        <v>232</v>
      </c>
      <c r="E72" s="164">
        <f t="shared" si="1"/>
        <v>156.4655172413793</v>
      </c>
    </row>
    <row r="73" spans="1:5" ht="16.5" customHeight="1">
      <c r="A73" s="70">
        <v>20124</v>
      </c>
      <c r="B73" s="152" t="s">
        <v>109</v>
      </c>
      <c r="C73" s="163">
        <v>408</v>
      </c>
      <c r="D73" s="277">
        <v>353</v>
      </c>
      <c r="E73" s="164">
        <f t="shared" si="1"/>
        <v>15.580736543909353</v>
      </c>
    </row>
    <row r="74" spans="1:5" ht="16.5" customHeight="1">
      <c r="A74" s="70">
        <v>2012401</v>
      </c>
      <c r="B74" s="83" t="s">
        <v>65</v>
      </c>
      <c r="C74" s="163">
        <v>328</v>
      </c>
      <c r="D74" s="277">
        <v>293</v>
      </c>
      <c r="E74" s="164">
        <f t="shared" si="1"/>
        <v>11.945392491467572</v>
      </c>
    </row>
    <row r="75" spans="1:5" ht="16.5" customHeight="1">
      <c r="A75" s="70">
        <v>2012404</v>
      </c>
      <c r="B75" s="83" t="s">
        <v>110</v>
      </c>
      <c r="C75" s="163">
        <v>80</v>
      </c>
      <c r="D75" s="277">
        <v>60</v>
      </c>
      <c r="E75" s="164">
        <f t="shared" si="1"/>
        <v>33.333333333333314</v>
      </c>
    </row>
    <row r="76" spans="1:5" ht="16.5" customHeight="1">
      <c r="A76" s="70">
        <v>20125</v>
      </c>
      <c r="B76" s="152" t="s">
        <v>111</v>
      </c>
      <c r="C76" s="163">
        <v>509</v>
      </c>
      <c r="D76" s="277">
        <v>443</v>
      </c>
      <c r="E76" s="164">
        <f t="shared" si="1"/>
        <v>14.898419864559827</v>
      </c>
    </row>
    <row r="77" spans="1:5" ht="16.5" customHeight="1">
      <c r="A77" s="70">
        <v>2012501</v>
      </c>
      <c r="B77" s="83" t="s">
        <v>65</v>
      </c>
      <c r="C77" s="163">
        <v>420</v>
      </c>
      <c r="D77" s="277">
        <v>369</v>
      </c>
      <c r="E77" s="164">
        <f t="shared" si="1"/>
        <v>13.821138211382106</v>
      </c>
    </row>
    <row r="78" spans="1:5" ht="16.5" customHeight="1">
      <c r="A78" s="70">
        <v>2012505</v>
      </c>
      <c r="B78" s="83" t="s">
        <v>112</v>
      </c>
      <c r="C78" s="163">
        <v>30</v>
      </c>
      <c r="D78" s="277">
        <v>17</v>
      </c>
      <c r="E78" s="164">
        <f t="shared" si="1"/>
        <v>76.47058823529412</v>
      </c>
    </row>
    <row r="79" spans="1:5" ht="16.5" customHeight="1">
      <c r="A79" s="70">
        <v>2012506</v>
      </c>
      <c r="B79" s="83" t="s">
        <v>113</v>
      </c>
      <c r="C79" s="163">
        <v>59</v>
      </c>
      <c r="D79" s="277">
        <v>57</v>
      </c>
      <c r="E79" s="164">
        <f t="shared" si="1"/>
        <v>3.508771929824576</v>
      </c>
    </row>
    <row r="80" spans="1:5" ht="16.5" customHeight="1">
      <c r="A80" s="70">
        <v>20126</v>
      </c>
      <c r="B80" s="152" t="s">
        <v>114</v>
      </c>
      <c r="C80" s="163">
        <v>581</v>
      </c>
      <c r="D80" s="277">
        <v>393</v>
      </c>
      <c r="E80" s="164">
        <f t="shared" si="1"/>
        <v>47.837150127226465</v>
      </c>
    </row>
    <row r="81" spans="1:5" ht="16.5" customHeight="1">
      <c r="A81" s="70">
        <v>2012601</v>
      </c>
      <c r="B81" s="83" t="s">
        <v>65</v>
      </c>
      <c r="C81" s="163">
        <v>310</v>
      </c>
      <c r="D81" s="277">
        <v>297</v>
      </c>
      <c r="E81" s="164">
        <f t="shared" si="1"/>
        <v>4.377104377104374</v>
      </c>
    </row>
    <row r="82" spans="1:5" ht="16.5" customHeight="1">
      <c r="A82" s="70">
        <v>2012604</v>
      </c>
      <c r="B82" s="83" t="s">
        <v>115</v>
      </c>
      <c r="C82" s="163">
        <v>271</v>
      </c>
      <c r="D82" s="277">
        <v>96</v>
      </c>
      <c r="E82" s="164">
        <f t="shared" si="1"/>
        <v>182.29166666666663</v>
      </c>
    </row>
    <row r="83" spans="1:5" ht="16.5" customHeight="1">
      <c r="A83" s="70">
        <v>20128</v>
      </c>
      <c r="B83" s="152" t="s">
        <v>116</v>
      </c>
      <c r="C83" s="163">
        <v>171</v>
      </c>
      <c r="D83" s="277">
        <v>124</v>
      </c>
      <c r="E83" s="164">
        <f t="shared" si="1"/>
        <v>37.903225806451616</v>
      </c>
    </row>
    <row r="84" spans="1:5" ht="16.5" customHeight="1">
      <c r="A84" s="70">
        <v>2012801</v>
      </c>
      <c r="B84" s="83" t="s">
        <v>65</v>
      </c>
      <c r="C84" s="163">
        <v>134</v>
      </c>
      <c r="D84" s="277">
        <v>110</v>
      </c>
      <c r="E84" s="164">
        <f t="shared" si="1"/>
        <v>21.818181818181827</v>
      </c>
    </row>
    <row r="85" spans="1:5" ht="16.5" customHeight="1">
      <c r="A85" s="70">
        <v>2012899</v>
      </c>
      <c r="B85" s="83" t="s">
        <v>117</v>
      </c>
      <c r="C85" s="163">
        <v>37</v>
      </c>
      <c r="D85" s="277">
        <v>14</v>
      </c>
      <c r="E85" s="164">
        <f t="shared" si="1"/>
        <v>164.28571428571428</v>
      </c>
    </row>
    <row r="86" spans="1:5" ht="16.5" customHeight="1">
      <c r="A86" s="70">
        <v>20129</v>
      </c>
      <c r="B86" s="152" t="s">
        <v>118</v>
      </c>
      <c r="C86" s="163">
        <v>1124</v>
      </c>
      <c r="D86" s="277">
        <v>1036</v>
      </c>
      <c r="E86" s="164">
        <f t="shared" si="1"/>
        <v>8.494208494208493</v>
      </c>
    </row>
    <row r="87" spans="1:5" ht="16.5" customHeight="1">
      <c r="A87" s="70">
        <v>2012901</v>
      </c>
      <c r="B87" s="83" t="s">
        <v>65</v>
      </c>
      <c r="C87" s="163">
        <v>719</v>
      </c>
      <c r="D87" s="277">
        <v>606</v>
      </c>
      <c r="E87" s="164">
        <f t="shared" si="1"/>
        <v>18.64686468646866</v>
      </c>
    </row>
    <row r="88" spans="1:5" ht="16.5" customHeight="1">
      <c r="A88" s="70">
        <v>2012950</v>
      </c>
      <c r="B88" s="83" t="s">
        <v>77</v>
      </c>
      <c r="C88" s="163">
        <v>97</v>
      </c>
      <c r="D88" s="277">
        <v>111</v>
      </c>
      <c r="E88" s="164">
        <f t="shared" si="1"/>
        <v>-12.612612612612622</v>
      </c>
    </row>
    <row r="89" spans="1:5" ht="16.5" customHeight="1">
      <c r="A89" s="70">
        <v>2012999</v>
      </c>
      <c r="B89" s="83" t="s">
        <v>119</v>
      </c>
      <c r="C89" s="163">
        <v>308</v>
      </c>
      <c r="D89" s="277">
        <v>319</v>
      </c>
      <c r="E89" s="164">
        <f t="shared" si="1"/>
        <v>-3.448275862068968</v>
      </c>
    </row>
    <row r="90" spans="1:5" ht="16.5" customHeight="1">
      <c r="A90" s="70">
        <v>20131</v>
      </c>
      <c r="B90" s="152" t="s">
        <v>120</v>
      </c>
      <c r="C90" s="163">
        <v>6634</v>
      </c>
      <c r="D90" s="277">
        <v>5735</v>
      </c>
      <c r="E90" s="164">
        <f t="shared" si="1"/>
        <v>15.675675675675677</v>
      </c>
    </row>
    <row r="91" spans="1:5" ht="16.5" customHeight="1">
      <c r="A91" s="70">
        <v>2013101</v>
      </c>
      <c r="B91" s="83" t="s">
        <v>65</v>
      </c>
      <c r="C91" s="163">
        <v>4536</v>
      </c>
      <c r="D91" s="277">
        <v>3856</v>
      </c>
      <c r="E91" s="164">
        <f t="shared" si="1"/>
        <v>17.634854771784234</v>
      </c>
    </row>
    <row r="92" spans="1:5" ht="16.5" customHeight="1">
      <c r="A92" s="70">
        <v>2013150</v>
      </c>
      <c r="B92" s="83" t="s">
        <v>77</v>
      </c>
      <c r="C92" s="163">
        <v>243</v>
      </c>
      <c r="D92" s="277">
        <v>198</v>
      </c>
      <c r="E92" s="164">
        <f t="shared" si="1"/>
        <v>22.727272727272734</v>
      </c>
    </row>
    <row r="93" spans="1:5" ht="16.5" customHeight="1">
      <c r="A93" s="70">
        <v>2013199</v>
      </c>
      <c r="B93" s="83" t="s">
        <v>121</v>
      </c>
      <c r="C93" s="163">
        <v>1855</v>
      </c>
      <c r="D93" s="277">
        <v>1681</v>
      </c>
      <c r="E93" s="164">
        <f t="shared" si="1"/>
        <v>10.35098155859609</v>
      </c>
    </row>
    <row r="94" spans="1:5" ht="16.5" customHeight="1">
      <c r="A94" s="70">
        <v>20132</v>
      </c>
      <c r="B94" s="152" t="s">
        <v>122</v>
      </c>
      <c r="C94" s="163">
        <v>1697</v>
      </c>
      <c r="D94" s="277">
        <v>1472</v>
      </c>
      <c r="E94" s="164">
        <f t="shared" si="1"/>
        <v>15.285326086956516</v>
      </c>
    </row>
    <row r="95" spans="1:5" ht="16.5" customHeight="1">
      <c r="A95" s="70">
        <v>2013201</v>
      </c>
      <c r="B95" s="83" t="s">
        <v>65</v>
      </c>
      <c r="C95" s="163">
        <v>903</v>
      </c>
      <c r="D95" s="277">
        <v>742</v>
      </c>
      <c r="E95" s="164">
        <f t="shared" si="1"/>
        <v>21.69811320754718</v>
      </c>
    </row>
    <row r="96" spans="1:5" ht="16.5" customHeight="1">
      <c r="A96" s="70">
        <v>2013299</v>
      </c>
      <c r="B96" s="83" t="s">
        <v>123</v>
      </c>
      <c r="C96" s="163">
        <v>794</v>
      </c>
      <c r="D96" s="277">
        <v>730</v>
      </c>
      <c r="E96" s="164">
        <f t="shared" si="1"/>
        <v>8.76712328767124</v>
      </c>
    </row>
    <row r="97" spans="1:5" ht="16.5" customHeight="1">
      <c r="A97" s="70">
        <v>20133</v>
      </c>
      <c r="B97" s="152" t="s">
        <v>124</v>
      </c>
      <c r="C97" s="163">
        <v>1058</v>
      </c>
      <c r="D97" s="277">
        <v>1148</v>
      </c>
      <c r="E97" s="164">
        <f t="shared" si="1"/>
        <v>-7.839721254355396</v>
      </c>
    </row>
    <row r="98" spans="1:5" ht="16.5" customHeight="1">
      <c r="A98" s="70">
        <v>2013301</v>
      </c>
      <c r="B98" s="83" t="s">
        <v>65</v>
      </c>
      <c r="C98" s="163">
        <v>839</v>
      </c>
      <c r="D98" s="277">
        <v>733</v>
      </c>
      <c r="E98" s="164">
        <f t="shared" si="1"/>
        <v>14.461118690313796</v>
      </c>
    </row>
    <row r="99" spans="1:5" ht="16.5" customHeight="1">
      <c r="A99" s="70">
        <v>2013399</v>
      </c>
      <c r="B99" s="83" t="s">
        <v>125</v>
      </c>
      <c r="C99" s="163">
        <v>219</v>
      </c>
      <c r="D99" s="277">
        <v>415</v>
      </c>
      <c r="E99" s="164">
        <f t="shared" si="1"/>
        <v>-47.22891566265061</v>
      </c>
    </row>
    <row r="100" spans="1:5" ht="16.5" customHeight="1">
      <c r="A100" s="70">
        <v>20134</v>
      </c>
      <c r="B100" s="152" t="s">
        <v>126</v>
      </c>
      <c r="C100" s="163">
        <v>387</v>
      </c>
      <c r="D100" s="277">
        <v>311</v>
      </c>
      <c r="E100" s="164">
        <f t="shared" si="1"/>
        <v>24.437299035369776</v>
      </c>
    </row>
    <row r="101" spans="1:5" ht="16.5" customHeight="1">
      <c r="A101" s="70">
        <v>2013401</v>
      </c>
      <c r="B101" s="83" t="s">
        <v>65</v>
      </c>
      <c r="C101" s="163">
        <v>323</v>
      </c>
      <c r="D101" s="277">
        <v>239</v>
      </c>
      <c r="E101" s="164">
        <f t="shared" si="1"/>
        <v>35.146443514644346</v>
      </c>
    </row>
    <row r="102" spans="1:5" ht="16.5" customHeight="1">
      <c r="A102" s="70">
        <v>2013499</v>
      </c>
      <c r="B102" s="83" t="s">
        <v>127</v>
      </c>
      <c r="C102" s="163">
        <v>64</v>
      </c>
      <c r="D102" s="277">
        <v>72</v>
      </c>
      <c r="E102" s="164">
        <f t="shared" si="1"/>
        <v>-11.111111111111114</v>
      </c>
    </row>
    <row r="103" spans="1:5" ht="16.5" customHeight="1">
      <c r="A103" s="70">
        <v>20136</v>
      </c>
      <c r="B103" s="152" t="s">
        <v>128</v>
      </c>
      <c r="C103" s="163">
        <v>3176</v>
      </c>
      <c r="D103" s="277">
        <v>2952</v>
      </c>
      <c r="E103" s="164">
        <f t="shared" si="1"/>
        <v>7.588075880758808</v>
      </c>
    </row>
    <row r="104" spans="1:5" ht="16.5" customHeight="1">
      <c r="A104" s="70">
        <v>2013601</v>
      </c>
      <c r="B104" s="83" t="s">
        <v>65</v>
      </c>
      <c r="C104" s="163">
        <v>1742</v>
      </c>
      <c r="D104" s="277">
        <v>1468</v>
      </c>
      <c r="E104" s="164">
        <f t="shared" si="1"/>
        <v>18.664850136239778</v>
      </c>
    </row>
    <row r="105" spans="1:5" ht="16.5" customHeight="1">
      <c r="A105" s="70">
        <v>2013699</v>
      </c>
      <c r="B105" s="83" t="s">
        <v>129</v>
      </c>
      <c r="C105" s="163">
        <v>1434</v>
      </c>
      <c r="D105" s="277">
        <v>1484</v>
      </c>
      <c r="E105" s="164">
        <f t="shared" si="1"/>
        <v>-3.3692722371967676</v>
      </c>
    </row>
    <row r="106" spans="1:5" ht="16.5" customHeight="1">
      <c r="A106" s="70">
        <v>20199</v>
      </c>
      <c r="B106" s="152" t="s">
        <v>130</v>
      </c>
      <c r="C106" s="163">
        <v>1122</v>
      </c>
      <c r="D106" s="277">
        <v>3846</v>
      </c>
      <c r="E106" s="164">
        <f t="shared" si="1"/>
        <v>-70.82683307332293</v>
      </c>
    </row>
    <row r="107" spans="1:5" ht="16.5" customHeight="1">
      <c r="A107" s="70">
        <v>2019901</v>
      </c>
      <c r="B107" s="83" t="s">
        <v>131</v>
      </c>
      <c r="C107" s="163">
        <v>6</v>
      </c>
      <c r="D107" s="277">
        <v>3</v>
      </c>
      <c r="E107" s="164">
        <f t="shared" si="1"/>
        <v>100</v>
      </c>
    </row>
    <row r="108" spans="1:5" ht="16.5" customHeight="1">
      <c r="A108" s="70">
        <v>2019999</v>
      </c>
      <c r="B108" s="83" t="s">
        <v>132</v>
      </c>
      <c r="C108" s="163">
        <v>1116</v>
      </c>
      <c r="D108" s="277">
        <v>3843</v>
      </c>
      <c r="E108" s="164">
        <f t="shared" si="1"/>
        <v>-70.96018735362998</v>
      </c>
    </row>
    <row r="109" spans="1:5" ht="16.5" customHeight="1">
      <c r="A109" s="70">
        <v>203</v>
      </c>
      <c r="B109" s="152" t="s">
        <v>133</v>
      </c>
      <c r="C109" s="163">
        <v>398</v>
      </c>
      <c r="D109" s="277">
        <v>445</v>
      </c>
      <c r="E109" s="164">
        <f t="shared" si="1"/>
        <v>-10.561797752808985</v>
      </c>
    </row>
    <row r="110" spans="1:5" ht="16.5" customHeight="1">
      <c r="A110" s="70">
        <v>20306</v>
      </c>
      <c r="B110" s="152" t="s">
        <v>134</v>
      </c>
      <c r="C110" s="163">
        <v>398</v>
      </c>
      <c r="D110" s="277">
        <v>445</v>
      </c>
      <c r="E110" s="164">
        <f t="shared" si="1"/>
        <v>-10.561797752808985</v>
      </c>
    </row>
    <row r="111" spans="1:5" ht="16.5" customHeight="1">
      <c r="A111" s="70">
        <v>2030601</v>
      </c>
      <c r="B111" s="83" t="s">
        <v>135</v>
      </c>
      <c r="C111" s="163">
        <v>90</v>
      </c>
      <c r="D111" s="277">
        <v>90</v>
      </c>
      <c r="E111" s="164">
        <f t="shared" si="1"/>
        <v>0</v>
      </c>
    </row>
    <row r="112" spans="1:5" ht="16.5" customHeight="1">
      <c r="A112" s="70">
        <v>2030605</v>
      </c>
      <c r="B112" s="83" t="s">
        <v>136</v>
      </c>
      <c r="C112" s="163">
        <v>10</v>
      </c>
      <c r="D112" s="277">
        <v>10</v>
      </c>
      <c r="E112" s="164">
        <f t="shared" si="1"/>
        <v>0</v>
      </c>
    </row>
    <row r="113" spans="1:5" ht="16.5" customHeight="1">
      <c r="A113" s="70">
        <v>2030606</v>
      </c>
      <c r="B113" s="83" t="s">
        <v>137</v>
      </c>
      <c r="C113" s="163">
        <v>117</v>
      </c>
      <c r="D113" s="277">
        <v>140</v>
      </c>
      <c r="E113" s="164">
        <f t="shared" si="1"/>
        <v>-16.42857142857143</v>
      </c>
    </row>
    <row r="114" spans="1:5" ht="16.5" customHeight="1">
      <c r="A114" s="70">
        <v>2030607</v>
      </c>
      <c r="B114" s="83" t="s">
        <v>138</v>
      </c>
      <c r="C114" s="163">
        <v>56</v>
      </c>
      <c r="D114" s="277">
        <v>95</v>
      </c>
      <c r="E114" s="164">
        <f t="shared" si="1"/>
        <v>-41.05263157894738</v>
      </c>
    </row>
    <row r="115" spans="1:5" ht="16.5" customHeight="1">
      <c r="A115" s="70">
        <v>2030699</v>
      </c>
      <c r="B115" s="83" t="s">
        <v>139</v>
      </c>
      <c r="C115" s="163">
        <v>125</v>
      </c>
      <c r="D115" s="277">
        <v>110</v>
      </c>
      <c r="E115" s="164">
        <f t="shared" si="1"/>
        <v>13.63636363636364</v>
      </c>
    </row>
    <row r="116" spans="1:5" ht="16.5" customHeight="1">
      <c r="A116" s="70">
        <v>204</v>
      </c>
      <c r="B116" s="152" t="s">
        <v>140</v>
      </c>
      <c r="C116" s="163">
        <v>45782</v>
      </c>
      <c r="D116" s="277">
        <v>51751</v>
      </c>
      <c r="E116" s="164">
        <f t="shared" si="1"/>
        <v>-11.534076636200268</v>
      </c>
    </row>
    <row r="117" spans="1:5" ht="16.5" customHeight="1">
      <c r="A117" s="70">
        <v>20401</v>
      </c>
      <c r="B117" s="152" t="s">
        <v>141</v>
      </c>
      <c r="C117" s="163">
        <v>826</v>
      </c>
      <c r="D117" s="277">
        <v>1145</v>
      </c>
      <c r="E117" s="164">
        <f t="shared" si="1"/>
        <v>-27.860262008733628</v>
      </c>
    </row>
    <row r="118" spans="1:5" ht="16.5" customHeight="1">
      <c r="A118" s="70">
        <v>2040101</v>
      </c>
      <c r="B118" s="83" t="s">
        <v>142</v>
      </c>
      <c r="C118" s="163">
        <v>60</v>
      </c>
      <c r="D118" s="277">
        <v>60</v>
      </c>
      <c r="E118" s="164">
        <f t="shared" si="1"/>
        <v>0</v>
      </c>
    </row>
    <row r="119" spans="1:5" ht="16.5" customHeight="1">
      <c r="A119" s="70">
        <v>2040103</v>
      </c>
      <c r="B119" s="83" t="s">
        <v>143</v>
      </c>
      <c r="C119" s="163">
        <v>766</v>
      </c>
      <c r="D119" s="277">
        <v>1085</v>
      </c>
      <c r="E119" s="164">
        <f t="shared" si="1"/>
        <v>-29.400921658986178</v>
      </c>
    </row>
    <row r="120" spans="1:5" ht="16.5" customHeight="1">
      <c r="A120" s="70">
        <v>20402</v>
      </c>
      <c r="B120" s="152" t="s">
        <v>144</v>
      </c>
      <c r="C120" s="163">
        <v>33903</v>
      </c>
      <c r="D120" s="277">
        <v>40679</v>
      </c>
      <c r="E120" s="164">
        <f t="shared" si="1"/>
        <v>-16.65724329506625</v>
      </c>
    </row>
    <row r="121" spans="1:5" ht="16.5" customHeight="1">
      <c r="A121" s="70">
        <v>2040201</v>
      </c>
      <c r="B121" s="83" t="s">
        <v>65</v>
      </c>
      <c r="C121" s="163">
        <v>21596</v>
      </c>
      <c r="D121" s="277">
        <v>18073</v>
      </c>
      <c r="E121" s="164">
        <f t="shared" si="1"/>
        <v>19.493166602113646</v>
      </c>
    </row>
    <row r="122" spans="1:5" ht="16.5" customHeight="1">
      <c r="A122" s="70">
        <v>2040202</v>
      </c>
      <c r="B122" s="83" t="s">
        <v>74</v>
      </c>
      <c r="C122" s="163">
        <v>673</v>
      </c>
      <c r="D122" s="277">
        <v>643</v>
      </c>
      <c r="E122" s="164">
        <f t="shared" si="1"/>
        <v>4.665629860031089</v>
      </c>
    </row>
    <row r="123" spans="1:5" ht="16.5" customHeight="1">
      <c r="A123" s="70">
        <v>2040204</v>
      </c>
      <c r="B123" s="83" t="s">
        <v>145</v>
      </c>
      <c r="C123" s="163">
        <v>5352</v>
      </c>
      <c r="D123" s="277">
        <v>6261</v>
      </c>
      <c r="E123" s="164">
        <f t="shared" si="1"/>
        <v>-14.518447532343089</v>
      </c>
    </row>
    <row r="124" spans="1:5" ht="16.5" customHeight="1">
      <c r="A124" s="70">
        <v>2040206</v>
      </c>
      <c r="B124" s="83" t="s">
        <v>146</v>
      </c>
      <c r="C124" s="163">
        <v>240</v>
      </c>
      <c r="D124" s="277">
        <v>837</v>
      </c>
      <c r="E124" s="164">
        <f t="shared" si="1"/>
        <v>-71.32616487455198</v>
      </c>
    </row>
    <row r="125" spans="1:5" ht="16.5" customHeight="1">
      <c r="A125" s="70"/>
      <c r="B125" s="83" t="s">
        <v>147</v>
      </c>
      <c r="C125" s="163">
        <v>0</v>
      </c>
      <c r="D125" s="277">
        <v>28</v>
      </c>
      <c r="E125" s="164">
        <f t="shared" si="1"/>
        <v>-100</v>
      </c>
    </row>
    <row r="126" spans="1:5" ht="16.5" customHeight="1">
      <c r="A126" s="70"/>
      <c r="B126" s="83" t="s">
        <v>148</v>
      </c>
      <c r="C126" s="163">
        <v>0</v>
      </c>
      <c r="D126" s="277">
        <v>50</v>
      </c>
      <c r="E126" s="164">
        <f t="shared" si="1"/>
        <v>-100</v>
      </c>
    </row>
    <row r="127" spans="1:5" ht="16.5" customHeight="1">
      <c r="A127" s="70">
        <v>2040211</v>
      </c>
      <c r="B127" s="83" t="s">
        <v>149</v>
      </c>
      <c r="C127" s="163">
        <v>590</v>
      </c>
      <c r="D127" s="277">
        <v>607</v>
      </c>
      <c r="E127" s="164">
        <f t="shared" si="1"/>
        <v>-2.8006589785831864</v>
      </c>
    </row>
    <row r="128" spans="1:5" ht="16.5" customHeight="1">
      <c r="A128" s="70">
        <v>2040212</v>
      </c>
      <c r="B128" s="83" t="s">
        <v>150</v>
      </c>
      <c r="C128" s="163">
        <v>2450</v>
      </c>
      <c r="D128" s="277">
        <v>2321</v>
      </c>
      <c r="E128" s="164">
        <f t="shared" si="1"/>
        <v>5.557949159844895</v>
      </c>
    </row>
    <row r="129" spans="1:5" ht="16.5" customHeight="1">
      <c r="A129" s="70">
        <v>2040216</v>
      </c>
      <c r="B129" s="83" t="s">
        <v>151</v>
      </c>
      <c r="C129" s="163">
        <v>50</v>
      </c>
      <c r="D129" s="277">
        <v>49</v>
      </c>
      <c r="E129" s="164">
        <f t="shared" si="1"/>
        <v>2.040816326530617</v>
      </c>
    </row>
    <row r="130" spans="1:5" ht="16.5" customHeight="1">
      <c r="A130" s="70">
        <v>2040217</v>
      </c>
      <c r="B130" s="83" t="s">
        <v>152</v>
      </c>
      <c r="C130" s="163">
        <v>879</v>
      </c>
      <c r="D130" s="277">
        <v>1292</v>
      </c>
      <c r="E130" s="164">
        <f t="shared" si="1"/>
        <v>-31.965944272445824</v>
      </c>
    </row>
    <row r="131" spans="1:5" ht="16.5" customHeight="1">
      <c r="A131" s="70">
        <v>2040218</v>
      </c>
      <c r="B131" s="83" t="s">
        <v>153</v>
      </c>
      <c r="C131" s="163">
        <v>100</v>
      </c>
      <c r="D131" s="277">
        <v>100</v>
      </c>
      <c r="E131" s="164">
        <f t="shared" si="1"/>
        <v>0</v>
      </c>
    </row>
    <row r="132" spans="1:5" ht="16.5" customHeight="1">
      <c r="A132" s="70">
        <v>2040219</v>
      </c>
      <c r="B132" s="83" t="s">
        <v>88</v>
      </c>
      <c r="C132" s="163">
        <v>390</v>
      </c>
      <c r="D132" s="277">
        <v>48</v>
      </c>
      <c r="E132" s="164">
        <f t="shared" si="1"/>
        <v>712.5</v>
      </c>
    </row>
    <row r="133" spans="1:5" ht="16.5" customHeight="1">
      <c r="A133" s="70">
        <v>2040299</v>
      </c>
      <c r="B133" s="83" t="s">
        <v>154</v>
      </c>
      <c r="C133" s="163">
        <v>1583</v>
      </c>
      <c r="D133" s="277">
        <v>10370</v>
      </c>
      <c r="E133" s="164">
        <f t="shared" si="1"/>
        <v>-84.73481195756992</v>
      </c>
    </row>
    <row r="134" spans="1:5" ht="16.5" customHeight="1">
      <c r="A134" s="70">
        <v>20404</v>
      </c>
      <c r="B134" s="152" t="s">
        <v>155</v>
      </c>
      <c r="C134" s="163">
        <v>2923</v>
      </c>
      <c r="D134" s="277">
        <v>2673</v>
      </c>
      <c r="E134" s="164">
        <f t="shared" si="1"/>
        <v>9.352787130564906</v>
      </c>
    </row>
    <row r="135" spans="1:5" ht="16.5" customHeight="1">
      <c r="A135" s="70">
        <v>2040401</v>
      </c>
      <c r="B135" s="83" t="s">
        <v>65</v>
      </c>
      <c r="C135" s="163">
        <v>2548</v>
      </c>
      <c r="D135" s="277">
        <v>1953</v>
      </c>
      <c r="E135" s="164">
        <f aca="true" t="shared" si="2" ref="E135:E198">_xlfn.IFERROR(C135/D135*100-100,0)</f>
        <v>30.465949820788552</v>
      </c>
    </row>
    <row r="136" spans="1:5" ht="16.5" customHeight="1">
      <c r="A136" s="70"/>
      <c r="B136" s="83" t="s">
        <v>74</v>
      </c>
      <c r="C136" s="163">
        <v>0</v>
      </c>
      <c r="D136" s="277">
        <v>2</v>
      </c>
      <c r="E136" s="164">
        <f t="shared" si="2"/>
        <v>-100</v>
      </c>
    </row>
    <row r="137" spans="1:5" ht="16.5" customHeight="1">
      <c r="A137" s="70"/>
      <c r="B137" s="83" t="s">
        <v>156</v>
      </c>
      <c r="C137" s="163">
        <v>0</v>
      </c>
      <c r="D137" s="277">
        <v>78</v>
      </c>
      <c r="E137" s="164">
        <f t="shared" si="2"/>
        <v>-100</v>
      </c>
    </row>
    <row r="138" spans="1:5" ht="16.5" customHeight="1">
      <c r="A138" s="70"/>
      <c r="B138" s="83" t="s">
        <v>157</v>
      </c>
      <c r="C138" s="163">
        <v>0</v>
      </c>
      <c r="D138" s="277">
        <v>50</v>
      </c>
      <c r="E138" s="164">
        <f t="shared" si="2"/>
        <v>-100</v>
      </c>
    </row>
    <row r="139" spans="1:5" ht="16.5" customHeight="1">
      <c r="A139" s="70"/>
      <c r="B139" s="83" t="s">
        <v>158</v>
      </c>
      <c r="C139" s="163">
        <v>0</v>
      </c>
      <c r="D139" s="277">
        <v>22</v>
      </c>
      <c r="E139" s="164">
        <f t="shared" si="2"/>
        <v>-100</v>
      </c>
    </row>
    <row r="140" spans="1:5" ht="16.5" customHeight="1">
      <c r="A140" s="70"/>
      <c r="B140" s="83" t="s">
        <v>159</v>
      </c>
      <c r="C140" s="163">
        <v>0</v>
      </c>
      <c r="D140" s="277">
        <v>30</v>
      </c>
      <c r="E140" s="164">
        <f t="shared" si="2"/>
        <v>-100</v>
      </c>
    </row>
    <row r="141" spans="1:5" ht="16.5" customHeight="1">
      <c r="A141" s="70"/>
      <c r="B141" s="83" t="s">
        <v>160</v>
      </c>
      <c r="C141" s="163">
        <v>0</v>
      </c>
      <c r="D141" s="277">
        <v>7</v>
      </c>
      <c r="E141" s="164">
        <f t="shared" si="2"/>
        <v>-100</v>
      </c>
    </row>
    <row r="142" spans="1:5" ht="16.5" customHeight="1">
      <c r="A142" s="70">
        <v>2040499</v>
      </c>
      <c r="B142" s="83" t="s">
        <v>161</v>
      </c>
      <c r="C142" s="163">
        <v>375</v>
      </c>
      <c r="D142" s="277">
        <v>531</v>
      </c>
      <c r="E142" s="164">
        <f t="shared" si="2"/>
        <v>-29.378531073446325</v>
      </c>
    </row>
    <row r="143" spans="1:5" ht="16.5" customHeight="1">
      <c r="A143" s="70">
        <v>20405</v>
      </c>
      <c r="B143" s="152" t="s">
        <v>162</v>
      </c>
      <c r="C143" s="163">
        <v>5483</v>
      </c>
      <c r="D143" s="277">
        <v>4910</v>
      </c>
      <c r="E143" s="164">
        <f t="shared" si="2"/>
        <v>11.670061099796342</v>
      </c>
    </row>
    <row r="144" spans="1:5" ht="16.5" customHeight="1">
      <c r="A144" s="70">
        <v>2040501</v>
      </c>
      <c r="B144" s="83" t="s">
        <v>65</v>
      </c>
      <c r="C144" s="163">
        <v>3674</v>
      </c>
      <c r="D144" s="277">
        <v>3083</v>
      </c>
      <c r="E144" s="164">
        <f t="shared" si="2"/>
        <v>19.169639961076882</v>
      </c>
    </row>
    <row r="145" spans="1:5" ht="16.5" customHeight="1">
      <c r="A145" s="70">
        <v>2040502</v>
      </c>
      <c r="B145" s="83" t="s">
        <v>74</v>
      </c>
      <c r="C145" s="163">
        <v>125</v>
      </c>
      <c r="D145" s="277">
        <v>98</v>
      </c>
      <c r="E145" s="164">
        <f t="shared" si="2"/>
        <v>27.551020408163268</v>
      </c>
    </row>
    <row r="146" spans="1:5" ht="16.5" customHeight="1">
      <c r="A146" s="70">
        <v>2040504</v>
      </c>
      <c r="B146" s="83" t="s">
        <v>163</v>
      </c>
      <c r="C146" s="163">
        <v>304</v>
      </c>
      <c r="D146" s="277">
        <v>303</v>
      </c>
      <c r="E146" s="164">
        <f t="shared" si="2"/>
        <v>0.33003300330032914</v>
      </c>
    </row>
    <row r="147" spans="1:5" ht="16.5" customHeight="1">
      <c r="A147" s="70">
        <v>2040505</v>
      </c>
      <c r="B147" s="83" t="s">
        <v>164</v>
      </c>
      <c r="C147" s="163">
        <v>216</v>
      </c>
      <c r="D147" s="277">
        <v>220</v>
      </c>
      <c r="E147" s="164">
        <f t="shared" si="2"/>
        <v>-1.818181818181813</v>
      </c>
    </row>
    <row r="148" spans="1:5" ht="16.5" customHeight="1">
      <c r="A148" s="70">
        <v>2040506</v>
      </c>
      <c r="B148" s="83" t="s">
        <v>165</v>
      </c>
      <c r="C148" s="163">
        <v>125</v>
      </c>
      <c r="D148" s="277">
        <v>195</v>
      </c>
      <c r="E148" s="164">
        <f t="shared" si="2"/>
        <v>-35.8974358974359</v>
      </c>
    </row>
    <row r="149" spans="1:5" ht="16.5" customHeight="1">
      <c r="A149" s="70">
        <v>2040599</v>
      </c>
      <c r="B149" s="83" t="s">
        <v>166</v>
      </c>
      <c r="C149" s="163">
        <v>1039</v>
      </c>
      <c r="D149" s="277">
        <v>1011</v>
      </c>
      <c r="E149" s="164">
        <f t="shared" si="2"/>
        <v>2.769535113748759</v>
      </c>
    </row>
    <row r="150" spans="1:5" ht="16.5" customHeight="1">
      <c r="A150" s="70">
        <v>20406</v>
      </c>
      <c r="B150" s="152" t="s">
        <v>167</v>
      </c>
      <c r="C150" s="163">
        <v>2647</v>
      </c>
      <c r="D150" s="277">
        <v>2329</v>
      </c>
      <c r="E150" s="164">
        <f t="shared" si="2"/>
        <v>13.653928724774573</v>
      </c>
    </row>
    <row r="151" spans="1:5" ht="16.5" customHeight="1">
      <c r="A151" s="70">
        <v>2040601</v>
      </c>
      <c r="B151" s="83" t="s">
        <v>65</v>
      </c>
      <c r="C151" s="163">
        <v>1476</v>
      </c>
      <c r="D151" s="277">
        <v>1170</v>
      </c>
      <c r="E151" s="164">
        <f t="shared" si="2"/>
        <v>26.153846153846146</v>
      </c>
    </row>
    <row r="152" spans="1:5" ht="16.5" customHeight="1">
      <c r="A152" s="70">
        <v>2040602</v>
      </c>
      <c r="B152" s="83" t="s">
        <v>74</v>
      </c>
      <c r="C152" s="163">
        <v>63</v>
      </c>
      <c r="D152" s="277">
        <v>245</v>
      </c>
      <c r="E152" s="164">
        <f t="shared" si="2"/>
        <v>-74.28571428571429</v>
      </c>
    </row>
    <row r="153" spans="1:5" ht="16.5" customHeight="1">
      <c r="A153" s="70">
        <v>2040604</v>
      </c>
      <c r="B153" s="83" t="s">
        <v>168</v>
      </c>
      <c r="C153" s="163">
        <v>515</v>
      </c>
      <c r="D153" s="277">
        <v>312</v>
      </c>
      <c r="E153" s="164">
        <f t="shared" si="2"/>
        <v>65.06410256410254</v>
      </c>
    </row>
    <row r="154" spans="1:5" ht="16.5" customHeight="1">
      <c r="A154" s="70">
        <v>2040605</v>
      </c>
      <c r="B154" s="83" t="s">
        <v>169</v>
      </c>
      <c r="C154" s="163">
        <v>50</v>
      </c>
      <c r="D154" s="277">
        <v>61</v>
      </c>
      <c r="E154" s="164">
        <f t="shared" si="2"/>
        <v>-18.032786885245898</v>
      </c>
    </row>
    <row r="155" spans="1:5" ht="16.5" customHeight="1">
      <c r="A155" s="70">
        <v>2040607</v>
      </c>
      <c r="B155" s="83" t="s">
        <v>170</v>
      </c>
      <c r="C155" s="163">
        <v>164</v>
      </c>
      <c r="D155" s="277">
        <v>158</v>
      </c>
      <c r="E155" s="164">
        <f t="shared" si="2"/>
        <v>3.7974683544303787</v>
      </c>
    </row>
    <row r="156" spans="1:5" ht="16.5" customHeight="1">
      <c r="A156" s="70">
        <v>2040610</v>
      </c>
      <c r="B156" s="83" t="s">
        <v>171</v>
      </c>
      <c r="C156" s="163">
        <v>282</v>
      </c>
      <c r="D156" s="277">
        <v>296</v>
      </c>
      <c r="E156" s="164">
        <f t="shared" si="2"/>
        <v>-4.729729729729726</v>
      </c>
    </row>
    <row r="157" spans="1:5" ht="16.5" customHeight="1">
      <c r="A157" s="70">
        <v>2040699</v>
      </c>
      <c r="B157" s="83" t="s">
        <v>172</v>
      </c>
      <c r="C157" s="163">
        <v>97</v>
      </c>
      <c r="D157" s="277">
        <v>87</v>
      </c>
      <c r="E157" s="164">
        <f t="shared" si="2"/>
        <v>11.494252873563227</v>
      </c>
    </row>
    <row r="158" spans="1:5" ht="16.5" customHeight="1">
      <c r="A158" s="70"/>
      <c r="B158" s="152" t="s">
        <v>173</v>
      </c>
      <c r="C158" s="163">
        <v>0</v>
      </c>
      <c r="D158" s="277">
        <v>15</v>
      </c>
      <c r="E158" s="164">
        <f t="shared" si="2"/>
        <v>-100</v>
      </c>
    </row>
    <row r="159" spans="1:5" ht="16.5" customHeight="1">
      <c r="A159" s="70"/>
      <c r="B159" s="83" t="s">
        <v>174</v>
      </c>
      <c r="C159" s="163">
        <v>0</v>
      </c>
      <c r="D159" s="277">
        <v>15</v>
      </c>
      <c r="E159" s="164">
        <f t="shared" si="2"/>
        <v>-100</v>
      </c>
    </row>
    <row r="160" spans="1:5" ht="16.5" customHeight="1">
      <c r="A160" s="70">
        <v>205</v>
      </c>
      <c r="B160" s="152" t="s">
        <v>175</v>
      </c>
      <c r="C160" s="163">
        <v>200680</v>
      </c>
      <c r="D160" s="277">
        <v>169765</v>
      </c>
      <c r="E160" s="164">
        <f t="shared" si="2"/>
        <v>18.210467410832635</v>
      </c>
    </row>
    <row r="161" spans="1:5" ht="16.5" customHeight="1">
      <c r="A161" s="70">
        <v>20501</v>
      </c>
      <c r="B161" s="152" t="s">
        <v>176</v>
      </c>
      <c r="C161" s="163">
        <v>1868</v>
      </c>
      <c r="D161" s="277">
        <v>1223</v>
      </c>
      <c r="E161" s="164">
        <f t="shared" si="2"/>
        <v>52.73916598528211</v>
      </c>
    </row>
    <row r="162" spans="1:5" ht="16.5" customHeight="1">
      <c r="A162" s="70">
        <v>2050101</v>
      </c>
      <c r="B162" s="83" t="s">
        <v>65</v>
      </c>
      <c r="C162" s="163">
        <v>1300</v>
      </c>
      <c r="D162" s="277">
        <v>1093</v>
      </c>
      <c r="E162" s="164">
        <f t="shared" si="2"/>
        <v>18.93870082342177</v>
      </c>
    </row>
    <row r="163" spans="1:5" ht="16.5" customHeight="1">
      <c r="A163" s="70">
        <v>2050199</v>
      </c>
      <c r="B163" s="83" t="s">
        <v>177</v>
      </c>
      <c r="C163" s="163">
        <v>568</v>
      </c>
      <c r="D163" s="277">
        <v>130</v>
      </c>
      <c r="E163" s="164">
        <f t="shared" si="2"/>
        <v>336.9230769230769</v>
      </c>
    </row>
    <row r="164" spans="1:5" ht="16.5" customHeight="1">
      <c r="A164" s="70">
        <v>20502</v>
      </c>
      <c r="B164" s="152" t="s">
        <v>178</v>
      </c>
      <c r="C164" s="163">
        <v>160226</v>
      </c>
      <c r="D164" s="277">
        <v>125750</v>
      </c>
      <c r="E164" s="164">
        <f t="shared" si="2"/>
        <v>27.416302186878738</v>
      </c>
    </row>
    <row r="165" spans="1:5" ht="16.5" customHeight="1">
      <c r="A165" s="70">
        <v>2050201</v>
      </c>
      <c r="B165" s="83" t="s">
        <v>179</v>
      </c>
      <c r="C165" s="163">
        <v>12288</v>
      </c>
      <c r="D165" s="277">
        <v>3348</v>
      </c>
      <c r="E165" s="164">
        <f t="shared" si="2"/>
        <v>267.02508960573476</v>
      </c>
    </row>
    <row r="166" spans="1:5" ht="16.5" customHeight="1">
      <c r="A166" s="70">
        <v>2050202</v>
      </c>
      <c r="B166" s="83" t="s">
        <v>180</v>
      </c>
      <c r="C166" s="163">
        <v>71834</v>
      </c>
      <c r="D166" s="277">
        <v>58558</v>
      </c>
      <c r="E166" s="164">
        <f t="shared" si="2"/>
        <v>22.671539328528993</v>
      </c>
    </row>
    <row r="167" spans="1:5" ht="16.5" customHeight="1">
      <c r="A167" s="70">
        <v>2050203</v>
      </c>
      <c r="B167" s="83" t="s">
        <v>181</v>
      </c>
      <c r="C167" s="163">
        <v>48243</v>
      </c>
      <c r="D167" s="277">
        <v>38810</v>
      </c>
      <c r="E167" s="164">
        <f t="shared" si="2"/>
        <v>24.305591342437523</v>
      </c>
    </row>
    <row r="168" spans="1:5" ht="16.5" customHeight="1">
      <c r="A168" s="70">
        <v>2050204</v>
      </c>
      <c r="B168" s="83" t="s">
        <v>182</v>
      </c>
      <c r="C168" s="163">
        <v>23356</v>
      </c>
      <c r="D168" s="277">
        <v>19759</v>
      </c>
      <c r="E168" s="164">
        <f t="shared" si="2"/>
        <v>18.20436256895593</v>
      </c>
    </row>
    <row r="169" spans="1:5" ht="16.5" customHeight="1">
      <c r="A169" s="70">
        <v>2050205</v>
      </c>
      <c r="B169" s="83" t="s">
        <v>183</v>
      </c>
      <c r="C169" s="163">
        <v>6</v>
      </c>
      <c r="D169" s="277">
        <v>9</v>
      </c>
      <c r="E169" s="164">
        <f t="shared" si="2"/>
        <v>-33.33333333333334</v>
      </c>
    </row>
    <row r="170" spans="1:5" ht="16.5" customHeight="1">
      <c r="A170" s="70">
        <v>2050299</v>
      </c>
      <c r="B170" s="83" t="s">
        <v>184</v>
      </c>
      <c r="C170" s="163">
        <v>4499</v>
      </c>
      <c r="D170" s="277">
        <v>5266</v>
      </c>
      <c r="E170" s="164">
        <f t="shared" si="2"/>
        <v>-14.565134827193319</v>
      </c>
    </row>
    <row r="171" spans="1:5" ht="16.5" customHeight="1">
      <c r="A171" s="70">
        <v>20503</v>
      </c>
      <c r="B171" s="152" t="s">
        <v>185</v>
      </c>
      <c r="C171" s="163">
        <v>11689</v>
      </c>
      <c r="D171" s="277">
        <v>10061</v>
      </c>
      <c r="E171" s="164">
        <f t="shared" si="2"/>
        <v>16.181294105953683</v>
      </c>
    </row>
    <row r="172" spans="1:5" ht="16.5" customHeight="1">
      <c r="A172" s="70">
        <v>2050304</v>
      </c>
      <c r="B172" s="83" t="s">
        <v>186</v>
      </c>
      <c r="C172" s="163">
        <v>11401</v>
      </c>
      <c r="D172" s="277">
        <v>9621</v>
      </c>
      <c r="E172" s="164">
        <f t="shared" si="2"/>
        <v>18.501195301943667</v>
      </c>
    </row>
    <row r="173" spans="1:5" ht="16.5" customHeight="1">
      <c r="A173" s="70">
        <v>2050399</v>
      </c>
      <c r="B173" s="83" t="s">
        <v>187</v>
      </c>
      <c r="C173" s="163">
        <v>288</v>
      </c>
      <c r="D173" s="277">
        <v>440</v>
      </c>
      <c r="E173" s="164">
        <f t="shared" si="2"/>
        <v>-34.54545454545455</v>
      </c>
    </row>
    <row r="174" spans="1:5" ht="16.5" customHeight="1">
      <c r="A174" s="70">
        <v>20504</v>
      </c>
      <c r="B174" s="152" t="s">
        <v>188</v>
      </c>
      <c r="C174" s="163">
        <v>2472</v>
      </c>
      <c r="D174" s="277">
        <v>2200</v>
      </c>
      <c r="E174" s="164">
        <f t="shared" si="2"/>
        <v>12.36363636363636</v>
      </c>
    </row>
    <row r="175" spans="1:5" ht="16.5" customHeight="1">
      <c r="A175" s="70">
        <v>2050499</v>
      </c>
      <c r="B175" s="83" t="s">
        <v>189</v>
      </c>
      <c r="C175" s="163">
        <v>2472</v>
      </c>
      <c r="D175" s="277">
        <v>2200</v>
      </c>
      <c r="E175" s="164">
        <f t="shared" si="2"/>
        <v>12.36363636363636</v>
      </c>
    </row>
    <row r="176" spans="1:5" ht="16.5" customHeight="1">
      <c r="A176" s="70"/>
      <c r="B176" s="152" t="s">
        <v>190</v>
      </c>
      <c r="C176" s="163">
        <v>0</v>
      </c>
      <c r="D176" s="277">
        <v>593</v>
      </c>
      <c r="E176" s="164">
        <f t="shared" si="2"/>
        <v>-100</v>
      </c>
    </row>
    <row r="177" spans="1:5" ht="16.5" customHeight="1">
      <c r="A177" s="70"/>
      <c r="B177" s="83" t="s">
        <v>191</v>
      </c>
      <c r="C177" s="163">
        <v>0</v>
      </c>
      <c r="D177" s="277">
        <v>593</v>
      </c>
      <c r="E177" s="164">
        <f t="shared" si="2"/>
        <v>-100</v>
      </c>
    </row>
    <row r="178" spans="1:5" ht="16.5" customHeight="1">
      <c r="A178" s="70">
        <v>20508</v>
      </c>
      <c r="B178" s="152" t="s">
        <v>192</v>
      </c>
      <c r="C178" s="163">
        <v>863</v>
      </c>
      <c r="D178" s="277">
        <v>886</v>
      </c>
      <c r="E178" s="164">
        <f t="shared" si="2"/>
        <v>-2.5959367945823857</v>
      </c>
    </row>
    <row r="179" spans="1:5" ht="16.5" customHeight="1">
      <c r="A179" s="70">
        <v>2050802</v>
      </c>
      <c r="B179" s="83" t="s">
        <v>193</v>
      </c>
      <c r="C179" s="163">
        <v>856</v>
      </c>
      <c r="D179" s="277">
        <v>664</v>
      </c>
      <c r="E179" s="164">
        <f t="shared" si="2"/>
        <v>28.915662650602428</v>
      </c>
    </row>
    <row r="180" spans="1:5" ht="16.5" customHeight="1">
      <c r="A180" s="70">
        <v>2050899</v>
      </c>
      <c r="B180" s="83" t="s">
        <v>194</v>
      </c>
      <c r="C180" s="163">
        <v>7</v>
      </c>
      <c r="D180" s="277">
        <v>222</v>
      </c>
      <c r="E180" s="164">
        <f t="shared" si="2"/>
        <v>-96.84684684684684</v>
      </c>
    </row>
    <row r="181" spans="1:5" ht="16.5" customHeight="1">
      <c r="A181" s="70">
        <v>20509</v>
      </c>
      <c r="B181" s="152" t="s">
        <v>195</v>
      </c>
      <c r="C181" s="163">
        <v>6932</v>
      </c>
      <c r="D181" s="277">
        <v>6998</v>
      </c>
      <c r="E181" s="164">
        <f t="shared" si="2"/>
        <v>-0.9431266076021672</v>
      </c>
    </row>
    <row r="182" spans="1:5" ht="16.5" customHeight="1">
      <c r="A182" s="70">
        <v>2050999</v>
      </c>
      <c r="B182" s="83" t="s">
        <v>196</v>
      </c>
      <c r="C182" s="163">
        <v>6932</v>
      </c>
      <c r="D182" s="277">
        <v>6998</v>
      </c>
      <c r="E182" s="164">
        <f t="shared" si="2"/>
        <v>-0.9431266076021672</v>
      </c>
    </row>
    <row r="183" spans="1:5" ht="16.5" customHeight="1">
      <c r="A183" s="70">
        <v>20599</v>
      </c>
      <c r="B183" s="152" t="s">
        <v>197</v>
      </c>
      <c r="C183" s="163">
        <v>16630</v>
      </c>
      <c r="D183" s="277">
        <v>22054</v>
      </c>
      <c r="E183" s="164">
        <f t="shared" si="2"/>
        <v>-24.59417792690668</v>
      </c>
    </row>
    <row r="184" spans="1:5" ht="16.5" customHeight="1">
      <c r="A184" s="70">
        <v>2059999</v>
      </c>
      <c r="B184" s="83" t="s">
        <v>198</v>
      </c>
      <c r="C184" s="163">
        <v>16630</v>
      </c>
      <c r="D184" s="277">
        <v>22054</v>
      </c>
      <c r="E184" s="164">
        <f t="shared" si="2"/>
        <v>-24.59417792690668</v>
      </c>
    </row>
    <row r="185" spans="1:5" ht="16.5" customHeight="1">
      <c r="A185" s="70">
        <v>206</v>
      </c>
      <c r="B185" s="152" t="s">
        <v>199</v>
      </c>
      <c r="C185" s="163">
        <v>9131</v>
      </c>
      <c r="D185" s="277">
        <v>7114</v>
      </c>
      <c r="E185" s="164">
        <f t="shared" si="2"/>
        <v>28.352544278886683</v>
      </c>
    </row>
    <row r="186" spans="1:5" ht="16.5" customHeight="1">
      <c r="A186" s="70">
        <v>20601</v>
      </c>
      <c r="B186" s="152" t="s">
        <v>200</v>
      </c>
      <c r="C186" s="163">
        <v>217</v>
      </c>
      <c r="D186" s="277">
        <v>230</v>
      </c>
      <c r="E186" s="164">
        <f t="shared" si="2"/>
        <v>-5.652173913043484</v>
      </c>
    </row>
    <row r="187" spans="1:5" ht="16.5" customHeight="1">
      <c r="A187" s="70">
        <v>2060101</v>
      </c>
      <c r="B187" s="83" t="s">
        <v>65</v>
      </c>
      <c r="C187" s="163">
        <v>201</v>
      </c>
      <c r="D187" s="277">
        <v>205</v>
      </c>
      <c r="E187" s="164">
        <f t="shared" si="2"/>
        <v>-1.9512195121951237</v>
      </c>
    </row>
    <row r="188" spans="1:5" ht="16.5" customHeight="1">
      <c r="A188" s="70">
        <v>2060199</v>
      </c>
      <c r="B188" s="83" t="s">
        <v>201</v>
      </c>
      <c r="C188" s="163">
        <v>16</v>
      </c>
      <c r="D188" s="277">
        <v>25</v>
      </c>
      <c r="E188" s="164">
        <f t="shared" si="2"/>
        <v>-36</v>
      </c>
    </row>
    <row r="189" spans="1:5" ht="16.5" customHeight="1">
      <c r="A189" s="70">
        <v>20604</v>
      </c>
      <c r="B189" s="152" t="s">
        <v>202</v>
      </c>
      <c r="C189" s="163">
        <v>3612</v>
      </c>
      <c r="D189" s="277">
        <v>2562</v>
      </c>
      <c r="E189" s="164">
        <f t="shared" si="2"/>
        <v>40.983606557377044</v>
      </c>
    </row>
    <row r="190" spans="1:5" ht="16.5" customHeight="1">
      <c r="A190" s="70">
        <v>2060402</v>
      </c>
      <c r="B190" s="83" t="s">
        <v>203</v>
      </c>
      <c r="C190" s="163">
        <v>101</v>
      </c>
      <c r="D190" s="277">
        <v>337</v>
      </c>
      <c r="E190" s="164">
        <f t="shared" si="2"/>
        <v>-70.02967359050444</v>
      </c>
    </row>
    <row r="191" spans="1:5" ht="16.5" customHeight="1">
      <c r="A191" s="70">
        <v>2060403</v>
      </c>
      <c r="B191" s="83" t="s">
        <v>204</v>
      </c>
      <c r="C191" s="163">
        <v>3511</v>
      </c>
      <c r="D191" s="277">
        <v>2225</v>
      </c>
      <c r="E191" s="164">
        <f t="shared" si="2"/>
        <v>57.79775280898875</v>
      </c>
    </row>
    <row r="192" spans="1:5" ht="16.5" customHeight="1">
      <c r="A192" s="70">
        <v>20605</v>
      </c>
      <c r="B192" s="152" t="s">
        <v>205</v>
      </c>
      <c r="C192" s="163">
        <v>355</v>
      </c>
      <c r="D192" s="277">
        <v>133</v>
      </c>
      <c r="E192" s="164">
        <f t="shared" si="2"/>
        <v>166.91729323308266</v>
      </c>
    </row>
    <row r="193" spans="1:5" ht="16.5" customHeight="1">
      <c r="A193" s="70">
        <v>2060501</v>
      </c>
      <c r="B193" s="83" t="s">
        <v>206</v>
      </c>
      <c r="C193" s="163">
        <v>303</v>
      </c>
      <c r="D193" s="277">
        <v>133</v>
      </c>
      <c r="E193" s="164">
        <f t="shared" si="2"/>
        <v>127.81954887218046</v>
      </c>
    </row>
    <row r="194" spans="1:5" ht="16.5" customHeight="1">
      <c r="A194" s="70">
        <v>2060599</v>
      </c>
      <c r="B194" s="83" t="s">
        <v>207</v>
      </c>
      <c r="C194" s="163">
        <v>52</v>
      </c>
      <c r="D194" s="277">
        <v>0</v>
      </c>
      <c r="E194" s="164">
        <f t="shared" si="2"/>
        <v>0</v>
      </c>
    </row>
    <row r="195" spans="1:5" ht="16.5" customHeight="1">
      <c r="A195" s="70">
        <v>20606</v>
      </c>
      <c r="B195" s="152" t="s">
        <v>208</v>
      </c>
      <c r="C195" s="163">
        <v>84</v>
      </c>
      <c r="D195" s="277">
        <v>71</v>
      </c>
      <c r="E195" s="164">
        <f t="shared" si="2"/>
        <v>18.30985915492957</v>
      </c>
    </row>
    <row r="196" spans="1:5" ht="16.5" customHeight="1">
      <c r="A196" s="70">
        <v>2060601</v>
      </c>
      <c r="B196" s="83" t="s">
        <v>209</v>
      </c>
      <c r="C196" s="163">
        <v>84</v>
      </c>
      <c r="D196" s="277">
        <v>71</v>
      </c>
      <c r="E196" s="164">
        <f t="shared" si="2"/>
        <v>18.30985915492957</v>
      </c>
    </row>
    <row r="197" spans="1:5" ht="16.5" customHeight="1">
      <c r="A197" s="70">
        <v>20607</v>
      </c>
      <c r="B197" s="152" t="s">
        <v>210</v>
      </c>
      <c r="C197" s="163">
        <v>278</v>
      </c>
      <c r="D197" s="277">
        <v>320</v>
      </c>
      <c r="E197" s="164">
        <f t="shared" si="2"/>
        <v>-13.125</v>
      </c>
    </row>
    <row r="198" spans="1:5" ht="16.5" customHeight="1">
      <c r="A198" s="70">
        <v>2060701</v>
      </c>
      <c r="B198" s="83" t="s">
        <v>206</v>
      </c>
      <c r="C198" s="163">
        <v>150</v>
      </c>
      <c r="D198" s="277">
        <v>142</v>
      </c>
      <c r="E198" s="164">
        <f t="shared" si="2"/>
        <v>5.633802816901408</v>
      </c>
    </row>
    <row r="199" spans="1:5" ht="16.5" customHeight="1">
      <c r="A199" s="70">
        <v>2060702</v>
      </c>
      <c r="B199" s="83" t="s">
        <v>211</v>
      </c>
      <c r="C199" s="163">
        <v>105</v>
      </c>
      <c r="D199" s="277">
        <v>142</v>
      </c>
      <c r="E199" s="164">
        <f aca="true" t="shared" si="3" ref="E199:E262">_xlfn.IFERROR(C199/D199*100-100,0)</f>
        <v>-26.05633802816901</v>
      </c>
    </row>
    <row r="200" spans="1:5" ht="16.5" customHeight="1">
      <c r="A200" s="70">
        <v>2060703</v>
      </c>
      <c r="B200" s="83" t="s">
        <v>212</v>
      </c>
      <c r="C200" s="163">
        <v>11</v>
      </c>
      <c r="D200" s="277">
        <v>12</v>
      </c>
      <c r="E200" s="164">
        <f t="shared" si="3"/>
        <v>-8.333333333333343</v>
      </c>
    </row>
    <row r="201" spans="1:5" ht="16.5" customHeight="1">
      <c r="A201" s="70">
        <v>2060704</v>
      </c>
      <c r="B201" s="83" t="s">
        <v>213</v>
      </c>
      <c r="C201" s="163">
        <v>11</v>
      </c>
      <c r="D201" s="277">
        <v>13</v>
      </c>
      <c r="E201" s="164">
        <f t="shared" si="3"/>
        <v>-15.384615384615387</v>
      </c>
    </row>
    <row r="202" spans="1:5" ht="16.5" customHeight="1">
      <c r="A202" s="70">
        <v>2060799</v>
      </c>
      <c r="B202" s="83" t="s">
        <v>214</v>
      </c>
      <c r="C202" s="163">
        <v>1</v>
      </c>
      <c r="D202" s="277">
        <v>11</v>
      </c>
      <c r="E202" s="164">
        <f t="shared" si="3"/>
        <v>-90.9090909090909</v>
      </c>
    </row>
    <row r="203" spans="1:5" ht="16.5" customHeight="1">
      <c r="A203" s="70">
        <v>20608</v>
      </c>
      <c r="B203" s="152" t="s">
        <v>215</v>
      </c>
      <c r="C203" s="163">
        <v>1007</v>
      </c>
      <c r="D203" s="277">
        <v>793</v>
      </c>
      <c r="E203" s="164">
        <f t="shared" si="3"/>
        <v>26.9861286254729</v>
      </c>
    </row>
    <row r="204" spans="1:5" ht="16.5" customHeight="1">
      <c r="A204" s="70">
        <v>2060899</v>
      </c>
      <c r="B204" s="83" t="s">
        <v>216</v>
      </c>
      <c r="C204" s="163">
        <v>1007</v>
      </c>
      <c r="D204" s="277">
        <v>793</v>
      </c>
      <c r="E204" s="164">
        <f t="shared" si="3"/>
        <v>26.9861286254729</v>
      </c>
    </row>
    <row r="205" spans="1:5" ht="16.5" customHeight="1">
      <c r="A205" s="70">
        <v>20699</v>
      </c>
      <c r="B205" s="152" t="s">
        <v>217</v>
      </c>
      <c r="C205" s="163">
        <v>3578</v>
      </c>
      <c r="D205" s="277">
        <v>3005</v>
      </c>
      <c r="E205" s="164">
        <f t="shared" si="3"/>
        <v>19.06821963394343</v>
      </c>
    </row>
    <row r="206" spans="1:5" ht="16.5" customHeight="1">
      <c r="A206" s="70">
        <v>2069901</v>
      </c>
      <c r="B206" s="83" t="s">
        <v>218</v>
      </c>
      <c r="C206" s="163">
        <v>205</v>
      </c>
      <c r="D206" s="277">
        <v>310</v>
      </c>
      <c r="E206" s="164">
        <f t="shared" si="3"/>
        <v>-33.87096774193549</v>
      </c>
    </row>
    <row r="207" spans="1:5" ht="16.5" customHeight="1">
      <c r="A207" s="70">
        <v>2069999</v>
      </c>
      <c r="B207" s="83" t="s">
        <v>219</v>
      </c>
      <c r="C207" s="163">
        <v>3373</v>
      </c>
      <c r="D207" s="277">
        <v>2695</v>
      </c>
      <c r="E207" s="164">
        <f t="shared" si="3"/>
        <v>25.157699443413733</v>
      </c>
    </row>
    <row r="208" spans="1:5" ht="16.5" customHeight="1">
      <c r="A208" s="70">
        <v>207</v>
      </c>
      <c r="B208" s="152" t="s">
        <v>220</v>
      </c>
      <c r="C208" s="163">
        <v>16860</v>
      </c>
      <c r="D208" s="277">
        <v>13681</v>
      </c>
      <c r="E208" s="164">
        <f t="shared" si="3"/>
        <v>23.236605511293035</v>
      </c>
    </row>
    <row r="209" spans="1:5" ht="16.5" customHeight="1">
      <c r="A209" s="70">
        <v>20701</v>
      </c>
      <c r="B209" s="152" t="s">
        <v>221</v>
      </c>
      <c r="C209" s="163">
        <v>5385</v>
      </c>
      <c r="D209" s="277">
        <v>5056</v>
      </c>
      <c r="E209" s="164">
        <f t="shared" si="3"/>
        <v>6.507120253164558</v>
      </c>
    </row>
    <row r="210" spans="1:5" ht="16.5" customHeight="1">
      <c r="A210" s="70">
        <v>2070101</v>
      </c>
      <c r="B210" s="83" t="s">
        <v>65</v>
      </c>
      <c r="C210" s="163">
        <v>767</v>
      </c>
      <c r="D210" s="277">
        <v>682</v>
      </c>
      <c r="E210" s="164">
        <f t="shared" si="3"/>
        <v>12.46334310850439</v>
      </c>
    </row>
    <row r="211" spans="1:5" ht="16.5" customHeight="1">
      <c r="A211" s="70">
        <v>2070104</v>
      </c>
      <c r="B211" s="83" t="s">
        <v>222</v>
      </c>
      <c r="C211" s="163">
        <v>469</v>
      </c>
      <c r="D211" s="277">
        <v>554</v>
      </c>
      <c r="E211" s="164">
        <f t="shared" si="3"/>
        <v>-15.342960288808655</v>
      </c>
    </row>
    <row r="212" spans="1:5" ht="16.5" customHeight="1">
      <c r="A212" s="70">
        <v>2070107</v>
      </c>
      <c r="B212" s="83" t="s">
        <v>223</v>
      </c>
      <c r="C212" s="163">
        <v>712</v>
      </c>
      <c r="D212" s="277">
        <v>703</v>
      </c>
      <c r="E212" s="164">
        <f t="shared" si="3"/>
        <v>1.2802275960170704</v>
      </c>
    </row>
    <row r="213" spans="1:5" ht="16.5" customHeight="1">
      <c r="A213" s="70">
        <v>2070109</v>
      </c>
      <c r="B213" s="83" t="s">
        <v>224</v>
      </c>
      <c r="C213" s="163">
        <v>2092</v>
      </c>
      <c r="D213" s="277">
        <v>1708</v>
      </c>
      <c r="E213" s="164">
        <f t="shared" si="3"/>
        <v>22.482435597189692</v>
      </c>
    </row>
    <row r="214" spans="1:5" ht="16.5" customHeight="1">
      <c r="A214" s="70">
        <v>2070111</v>
      </c>
      <c r="B214" s="83" t="s">
        <v>225</v>
      </c>
      <c r="C214" s="163">
        <v>140</v>
      </c>
      <c r="D214" s="277">
        <v>180</v>
      </c>
      <c r="E214" s="164">
        <f t="shared" si="3"/>
        <v>-22.222222222222214</v>
      </c>
    </row>
    <row r="215" spans="1:5" ht="16.5" customHeight="1">
      <c r="A215" s="70">
        <v>2070199</v>
      </c>
      <c r="B215" s="83" t="s">
        <v>226</v>
      </c>
      <c r="C215" s="163">
        <v>1205</v>
      </c>
      <c r="D215" s="277">
        <v>1229</v>
      </c>
      <c r="E215" s="164">
        <f t="shared" si="3"/>
        <v>-1.9528071602929202</v>
      </c>
    </row>
    <row r="216" spans="1:5" ht="16.5" customHeight="1">
      <c r="A216" s="70">
        <v>20702</v>
      </c>
      <c r="B216" s="152" t="s">
        <v>227</v>
      </c>
      <c r="C216" s="163">
        <v>1321</v>
      </c>
      <c r="D216" s="277">
        <v>1252</v>
      </c>
      <c r="E216" s="164">
        <f t="shared" si="3"/>
        <v>5.511182108626201</v>
      </c>
    </row>
    <row r="217" spans="1:5" ht="16.5" customHeight="1">
      <c r="A217" s="70">
        <v>2070204</v>
      </c>
      <c r="B217" s="83" t="s">
        <v>228</v>
      </c>
      <c r="C217" s="163">
        <v>1068</v>
      </c>
      <c r="D217" s="277">
        <v>959</v>
      </c>
      <c r="E217" s="164">
        <f t="shared" si="3"/>
        <v>11.36600625651721</v>
      </c>
    </row>
    <row r="218" spans="1:5" ht="16.5" customHeight="1">
      <c r="A218" s="70">
        <v>2070205</v>
      </c>
      <c r="B218" s="83" t="s">
        <v>229</v>
      </c>
      <c r="C218" s="163">
        <v>188</v>
      </c>
      <c r="D218" s="277">
        <v>148</v>
      </c>
      <c r="E218" s="164">
        <f t="shared" si="3"/>
        <v>27.027027027027017</v>
      </c>
    </row>
    <row r="219" spans="1:5" ht="16.5" customHeight="1">
      <c r="A219" s="70">
        <v>2070206</v>
      </c>
      <c r="B219" s="83" t="s">
        <v>230</v>
      </c>
      <c r="C219" s="163">
        <v>40</v>
      </c>
      <c r="D219" s="277">
        <v>130</v>
      </c>
      <c r="E219" s="164">
        <f t="shared" si="3"/>
        <v>-69.23076923076923</v>
      </c>
    </row>
    <row r="220" spans="1:5" ht="16.5" customHeight="1">
      <c r="A220" s="70">
        <v>2070299</v>
      </c>
      <c r="B220" s="83" t="s">
        <v>231</v>
      </c>
      <c r="C220" s="163">
        <v>25</v>
      </c>
      <c r="D220" s="277">
        <v>15</v>
      </c>
      <c r="E220" s="164">
        <f t="shared" si="3"/>
        <v>66.66666666666669</v>
      </c>
    </row>
    <row r="221" spans="1:5" ht="16.5" customHeight="1">
      <c r="A221" s="70">
        <v>20703</v>
      </c>
      <c r="B221" s="152" t="s">
        <v>232</v>
      </c>
      <c r="C221" s="163">
        <v>1205</v>
      </c>
      <c r="D221" s="277">
        <v>1339</v>
      </c>
      <c r="E221" s="164">
        <f t="shared" si="3"/>
        <v>-10.007468259895447</v>
      </c>
    </row>
    <row r="222" spans="1:5" ht="16.5" customHeight="1">
      <c r="A222" s="70">
        <v>2070301</v>
      </c>
      <c r="B222" s="83" t="s">
        <v>65</v>
      </c>
      <c r="C222" s="163">
        <v>506</v>
      </c>
      <c r="D222" s="277">
        <v>465</v>
      </c>
      <c r="E222" s="164">
        <f t="shared" si="3"/>
        <v>8.817204301075265</v>
      </c>
    </row>
    <row r="223" spans="1:5" ht="16.5" customHeight="1">
      <c r="A223" s="70">
        <v>2070305</v>
      </c>
      <c r="B223" s="83" t="s">
        <v>233</v>
      </c>
      <c r="C223" s="163">
        <v>265</v>
      </c>
      <c r="D223" s="277">
        <v>129</v>
      </c>
      <c r="E223" s="164">
        <f t="shared" si="3"/>
        <v>105.4263565891473</v>
      </c>
    </row>
    <row r="224" spans="1:5" ht="16.5" customHeight="1">
      <c r="A224" s="70">
        <v>2070308</v>
      </c>
      <c r="B224" s="83" t="s">
        <v>234</v>
      </c>
      <c r="C224" s="163">
        <v>293</v>
      </c>
      <c r="D224" s="277">
        <v>555</v>
      </c>
      <c r="E224" s="164">
        <f t="shared" si="3"/>
        <v>-47.207207207207205</v>
      </c>
    </row>
    <row r="225" spans="1:5" ht="16.5" customHeight="1">
      <c r="A225" s="70">
        <v>2070399</v>
      </c>
      <c r="B225" s="83" t="s">
        <v>235</v>
      </c>
      <c r="C225" s="163">
        <v>141</v>
      </c>
      <c r="D225" s="277">
        <v>190</v>
      </c>
      <c r="E225" s="164">
        <f t="shared" si="3"/>
        <v>-25.789473684210535</v>
      </c>
    </row>
    <row r="226" spans="1:5" ht="16.5" customHeight="1">
      <c r="A226" s="70">
        <v>20704</v>
      </c>
      <c r="B226" s="152" t="s">
        <v>236</v>
      </c>
      <c r="C226" s="163">
        <v>5890</v>
      </c>
      <c r="D226" s="277">
        <v>4490</v>
      </c>
      <c r="E226" s="164">
        <f t="shared" si="3"/>
        <v>31.18040089086861</v>
      </c>
    </row>
    <row r="227" spans="1:5" ht="16.5" customHeight="1">
      <c r="A227" s="70">
        <v>2070401</v>
      </c>
      <c r="B227" s="83" t="s">
        <v>65</v>
      </c>
      <c r="C227" s="163">
        <v>219</v>
      </c>
      <c r="D227" s="277">
        <v>218</v>
      </c>
      <c r="E227" s="164">
        <f t="shared" si="3"/>
        <v>0.45871559633027914</v>
      </c>
    </row>
    <row r="228" spans="1:5" ht="16.5" customHeight="1">
      <c r="A228" s="70">
        <v>2070405</v>
      </c>
      <c r="B228" s="83" t="s">
        <v>237</v>
      </c>
      <c r="C228" s="163">
        <v>2845</v>
      </c>
      <c r="D228" s="277">
        <v>3011</v>
      </c>
      <c r="E228" s="164">
        <f t="shared" si="3"/>
        <v>-5.5131185652607115</v>
      </c>
    </row>
    <row r="229" spans="1:5" ht="16.5" customHeight="1">
      <c r="A229" s="70">
        <v>2070406</v>
      </c>
      <c r="B229" s="70" t="s">
        <v>238</v>
      </c>
      <c r="C229" s="163">
        <v>1768</v>
      </c>
      <c r="D229" s="277"/>
      <c r="E229" s="164">
        <f t="shared" si="3"/>
        <v>0</v>
      </c>
    </row>
    <row r="230" spans="1:5" ht="16.5" customHeight="1">
      <c r="A230" s="70">
        <v>2070408</v>
      </c>
      <c r="B230" s="83" t="s">
        <v>239</v>
      </c>
      <c r="C230" s="163">
        <v>313</v>
      </c>
      <c r="D230" s="277">
        <v>323</v>
      </c>
      <c r="E230" s="164">
        <f t="shared" si="3"/>
        <v>-3.0959752321981426</v>
      </c>
    </row>
    <row r="231" spans="1:5" ht="16.5" customHeight="1">
      <c r="A231" s="70">
        <v>2070499</v>
      </c>
      <c r="B231" s="83" t="s">
        <v>240</v>
      </c>
      <c r="C231" s="163">
        <v>745</v>
      </c>
      <c r="D231" s="277">
        <v>938</v>
      </c>
      <c r="E231" s="164">
        <f t="shared" si="3"/>
        <v>-20.575692963752672</v>
      </c>
    </row>
    <row r="232" spans="1:5" ht="16.5" customHeight="1">
      <c r="A232" s="70">
        <v>20799</v>
      </c>
      <c r="B232" s="152" t="s">
        <v>241</v>
      </c>
      <c r="C232" s="163">
        <v>3059</v>
      </c>
      <c r="D232" s="277">
        <v>1544</v>
      </c>
      <c r="E232" s="164">
        <f t="shared" si="3"/>
        <v>98.12176165803109</v>
      </c>
    </row>
    <row r="233" spans="1:5" ht="16.5" customHeight="1">
      <c r="A233" s="70"/>
      <c r="B233" s="83" t="s">
        <v>242</v>
      </c>
      <c r="C233" s="163">
        <v>0</v>
      </c>
      <c r="D233" s="277">
        <v>214</v>
      </c>
      <c r="E233" s="164">
        <f t="shared" si="3"/>
        <v>-100</v>
      </c>
    </row>
    <row r="234" spans="1:5" ht="16.5" customHeight="1">
      <c r="A234" s="70">
        <v>2079903</v>
      </c>
      <c r="B234" s="83" t="s">
        <v>243</v>
      </c>
      <c r="C234" s="163">
        <v>125</v>
      </c>
      <c r="D234" s="277">
        <v>16</v>
      </c>
      <c r="E234" s="164">
        <f t="shared" si="3"/>
        <v>681.25</v>
      </c>
    </row>
    <row r="235" spans="1:5" ht="16.5" customHeight="1">
      <c r="A235" s="70">
        <v>2079999</v>
      </c>
      <c r="B235" s="83" t="s">
        <v>244</v>
      </c>
      <c r="C235" s="163">
        <v>2934</v>
      </c>
      <c r="D235" s="277">
        <v>1314</v>
      </c>
      <c r="E235" s="164">
        <f t="shared" si="3"/>
        <v>123.2876712328767</v>
      </c>
    </row>
    <row r="236" spans="1:5" ht="16.5" customHeight="1">
      <c r="A236" s="70">
        <v>208</v>
      </c>
      <c r="B236" s="152" t="s">
        <v>245</v>
      </c>
      <c r="C236" s="163">
        <v>83381</v>
      </c>
      <c r="D236" s="277">
        <v>55630</v>
      </c>
      <c r="E236" s="164">
        <f t="shared" si="3"/>
        <v>49.88495416142368</v>
      </c>
    </row>
    <row r="237" spans="1:5" ht="16.5" customHeight="1">
      <c r="A237" s="70">
        <v>20801</v>
      </c>
      <c r="B237" s="152" t="s">
        <v>246</v>
      </c>
      <c r="C237" s="163">
        <v>1685</v>
      </c>
      <c r="D237" s="277">
        <v>1606</v>
      </c>
      <c r="E237" s="164">
        <f t="shared" si="3"/>
        <v>4.9190535491905365</v>
      </c>
    </row>
    <row r="238" spans="1:5" ht="16.5" customHeight="1">
      <c r="A238" s="70">
        <v>2080101</v>
      </c>
      <c r="B238" s="83" t="s">
        <v>65</v>
      </c>
      <c r="C238" s="163">
        <v>994</v>
      </c>
      <c r="D238" s="277">
        <v>1048</v>
      </c>
      <c r="E238" s="164">
        <f t="shared" si="3"/>
        <v>-5.152671755725194</v>
      </c>
    </row>
    <row r="239" spans="1:5" ht="16.5" customHeight="1">
      <c r="A239" s="70">
        <v>2080103</v>
      </c>
      <c r="B239" s="83" t="s">
        <v>247</v>
      </c>
      <c r="C239" s="163">
        <v>23</v>
      </c>
      <c r="D239" s="277">
        <v>12</v>
      </c>
      <c r="E239" s="164">
        <f t="shared" si="3"/>
        <v>91.66666666666669</v>
      </c>
    </row>
    <row r="240" spans="1:5" ht="16.5" customHeight="1">
      <c r="A240" s="70">
        <v>2080104</v>
      </c>
      <c r="B240" s="83" t="s">
        <v>248</v>
      </c>
      <c r="C240" s="163">
        <v>18</v>
      </c>
      <c r="D240" s="277">
        <v>18</v>
      </c>
      <c r="E240" s="164">
        <f t="shared" si="3"/>
        <v>0</v>
      </c>
    </row>
    <row r="241" spans="1:5" ht="16.5" customHeight="1">
      <c r="A241" s="70">
        <v>2080106</v>
      </c>
      <c r="B241" s="83" t="s">
        <v>249</v>
      </c>
      <c r="C241" s="163">
        <v>139</v>
      </c>
      <c r="D241" s="277">
        <v>109</v>
      </c>
      <c r="E241" s="164">
        <f t="shared" si="3"/>
        <v>27.522935779816507</v>
      </c>
    </row>
    <row r="242" spans="1:5" ht="16.5" customHeight="1">
      <c r="A242" s="70">
        <v>2080107</v>
      </c>
      <c r="B242" s="83" t="s">
        <v>250</v>
      </c>
      <c r="C242" s="163">
        <v>173</v>
      </c>
      <c r="D242" s="277">
        <v>160</v>
      </c>
      <c r="E242" s="164">
        <f t="shared" si="3"/>
        <v>8.125</v>
      </c>
    </row>
    <row r="243" spans="1:5" ht="16.5" customHeight="1">
      <c r="A243" s="70">
        <v>2080108</v>
      </c>
      <c r="B243" s="83" t="s">
        <v>88</v>
      </c>
      <c r="C243" s="163">
        <v>142</v>
      </c>
      <c r="D243" s="277">
        <v>126</v>
      </c>
      <c r="E243" s="164">
        <f t="shared" si="3"/>
        <v>12.698412698412696</v>
      </c>
    </row>
    <row r="244" spans="1:5" ht="16.5" customHeight="1">
      <c r="A244" s="70">
        <v>2080110</v>
      </c>
      <c r="B244" s="83" t="s">
        <v>251</v>
      </c>
      <c r="C244" s="163">
        <v>104</v>
      </c>
      <c r="D244" s="277">
        <v>93</v>
      </c>
      <c r="E244" s="164">
        <f t="shared" si="3"/>
        <v>11.827956989247298</v>
      </c>
    </row>
    <row r="245" spans="1:5" ht="16.5" customHeight="1">
      <c r="A245" s="70">
        <v>2080111</v>
      </c>
      <c r="B245" s="83" t="s">
        <v>252</v>
      </c>
      <c r="C245" s="163">
        <v>20</v>
      </c>
      <c r="D245" s="277">
        <v>30</v>
      </c>
      <c r="E245" s="164">
        <f t="shared" si="3"/>
        <v>-33.33333333333334</v>
      </c>
    </row>
    <row r="246" spans="1:5" ht="16.5" customHeight="1">
      <c r="A246" s="70">
        <v>2080199</v>
      </c>
      <c r="B246" s="83" t="s">
        <v>253</v>
      </c>
      <c r="C246" s="163">
        <v>72</v>
      </c>
      <c r="D246" s="277">
        <v>10</v>
      </c>
      <c r="E246" s="164">
        <f t="shared" si="3"/>
        <v>620</v>
      </c>
    </row>
    <row r="247" spans="1:5" ht="16.5" customHeight="1">
      <c r="A247" s="70">
        <v>20802</v>
      </c>
      <c r="B247" s="152" t="s">
        <v>254</v>
      </c>
      <c r="C247" s="163">
        <v>2082</v>
      </c>
      <c r="D247" s="277">
        <v>1894</v>
      </c>
      <c r="E247" s="164">
        <f t="shared" si="3"/>
        <v>9.926082365364323</v>
      </c>
    </row>
    <row r="248" spans="1:5" ht="16.5" customHeight="1">
      <c r="A248" s="70">
        <v>2080201</v>
      </c>
      <c r="B248" s="83" t="s">
        <v>65</v>
      </c>
      <c r="C248" s="163">
        <v>1449</v>
      </c>
      <c r="D248" s="277">
        <v>1249</v>
      </c>
      <c r="E248" s="164">
        <f t="shared" si="3"/>
        <v>16.012810248198562</v>
      </c>
    </row>
    <row r="249" spans="1:5" ht="16.5" customHeight="1">
      <c r="A249" s="70">
        <v>2080203</v>
      </c>
      <c r="B249" s="83" t="s">
        <v>247</v>
      </c>
      <c r="C249" s="163">
        <v>6</v>
      </c>
      <c r="D249" s="277">
        <v>0</v>
      </c>
      <c r="E249" s="164">
        <f t="shared" si="3"/>
        <v>0</v>
      </c>
    </row>
    <row r="250" spans="1:5" ht="16.5" customHeight="1">
      <c r="A250" s="70">
        <v>2080204</v>
      </c>
      <c r="B250" s="83" t="s">
        <v>255</v>
      </c>
      <c r="C250" s="163">
        <v>46</v>
      </c>
      <c r="D250" s="277">
        <v>43</v>
      </c>
      <c r="E250" s="164">
        <f t="shared" si="3"/>
        <v>6.976744186046503</v>
      </c>
    </row>
    <row r="251" spans="1:5" ht="16.5" customHeight="1">
      <c r="A251" s="70">
        <v>2080205</v>
      </c>
      <c r="B251" s="83" t="s">
        <v>256</v>
      </c>
      <c r="C251" s="163">
        <v>84</v>
      </c>
      <c r="D251" s="277">
        <v>72</v>
      </c>
      <c r="E251" s="164">
        <f t="shared" si="3"/>
        <v>16.66666666666667</v>
      </c>
    </row>
    <row r="252" spans="1:5" ht="16.5" customHeight="1">
      <c r="A252" s="70">
        <v>2080206</v>
      </c>
      <c r="B252" s="83" t="s">
        <v>257</v>
      </c>
      <c r="C252" s="163">
        <v>55</v>
      </c>
      <c r="D252" s="277">
        <v>28</v>
      </c>
      <c r="E252" s="164">
        <f t="shared" si="3"/>
        <v>96.42857142857142</v>
      </c>
    </row>
    <row r="253" spans="1:5" ht="16.5" customHeight="1">
      <c r="A253" s="70">
        <v>2080207</v>
      </c>
      <c r="B253" s="83" t="s">
        <v>258</v>
      </c>
      <c r="C253" s="163">
        <v>28</v>
      </c>
      <c r="D253" s="277">
        <v>47</v>
      </c>
      <c r="E253" s="164">
        <f t="shared" si="3"/>
        <v>-40.42553191489362</v>
      </c>
    </row>
    <row r="254" spans="1:5" ht="16.5" customHeight="1">
      <c r="A254" s="70">
        <v>2080208</v>
      </c>
      <c r="B254" s="83" t="s">
        <v>259</v>
      </c>
      <c r="C254" s="163">
        <v>177</v>
      </c>
      <c r="D254" s="277">
        <v>182</v>
      </c>
      <c r="E254" s="164">
        <f t="shared" si="3"/>
        <v>-2.7472527472527446</v>
      </c>
    </row>
    <row r="255" spans="1:5" ht="16.5" customHeight="1">
      <c r="A255" s="70">
        <v>2080299</v>
      </c>
      <c r="B255" s="83" t="s">
        <v>260</v>
      </c>
      <c r="C255" s="163">
        <v>237</v>
      </c>
      <c r="D255" s="277">
        <v>273</v>
      </c>
      <c r="E255" s="164">
        <f t="shared" si="3"/>
        <v>-13.186813186813183</v>
      </c>
    </row>
    <row r="256" spans="1:5" ht="16.5" customHeight="1">
      <c r="A256" s="70"/>
      <c r="B256" s="152" t="s">
        <v>261</v>
      </c>
      <c r="C256" s="163">
        <v>0</v>
      </c>
      <c r="D256" s="277">
        <v>21276</v>
      </c>
      <c r="E256" s="164">
        <f t="shared" si="3"/>
        <v>-100</v>
      </c>
    </row>
    <row r="257" spans="1:5" ht="16.5" customHeight="1">
      <c r="A257" s="70"/>
      <c r="B257" s="83" t="s">
        <v>262</v>
      </c>
      <c r="C257" s="163">
        <v>0</v>
      </c>
      <c r="D257" s="277">
        <v>15816</v>
      </c>
      <c r="E257" s="164">
        <f t="shared" si="3"/>
        <v>-100</v>
      </c>
    </row>
    <row r="258" spans="1:5" ht="16.5" customHeight="1">
      <c r="A258" s="70"/>
      <c r="B258" s="83" t="s">
        <v>263</v>
      </c>
      <c r="C258" s="163">
        <v>0</v>
      </c>
      <c r="D258" s="277">
        <v>5460</v>
      </c>
      <c r="E258" s="164">
        <f t="shared" si="3"/>
        <v>-100</v>
      </c>
    </row>
    <row r="259" spans="1:5" ht="16.5" customHeight="1">
      <c r="A259" s="70">
        <v>20805</v>
      </c>
      <c r="B259" s="152" t="s">
        <v>264</v>
      </c>
      <c r="C259" s="163">
        <v>33262</v>
      </c>
      <c r="D259" s="277">
        <v>4541</v>
      </c>
      <c r="E259" s="164">
        <f t="shared" si="3"/>
        <v>632.4818321955516</v>
      </c>
    </row>
    <row r="260" spans="1:5" ht="16.5" customHeight="1">
      <c r="A260" s="70">
        <v>2080505</v>
      </c>
      <c r="B260" s="83" t="s">
        <v>265</v>
      </c>
      <c r="C260" s="163">
        <v>14784</v>
      </c>
      <c r="D260" s="277">
        <v>0</v>
      </c>
      <c r="E260" s="164">
        <f t="shared" si="3"/>
        <v>0</v>
      </c>
    </row>
    <row r="261" spans="1:5" ht="16.5" customHeight="1">
      <c r="A261" s="70">
        <v>2080506</v>
      </c>
      <c r="B261" s="83" t="s">
        <v>266</v>
      </c>
      <c r="C261" s="163">
        <v>14626</v>
      </c>
      <c r="D261" s="277">
        <v>0</v>
      </c>
      <c r="E261" s="164">
        <f t="shared" si="3"/>
        <v>0</v>
      </c>
    </row>
    <row r="262" spans="1:5" ht="16.5" customHeight="1">
      <c r="A262" s="70">
        <v>2080507</v>
      </c>
      <c r="B262" s="83" t="s">
        <v>267</v>
      </c>
      <c r="C262" s="163">
        <v>3697</v>
      </c>
      <c r="D262" s="277">
        <v>0</v>
      </c>
      <c r="E262" s="164">
        <f t="shared" si="3"/>
        <v>0</v>
      </c>
    </row>
    <row r="263" spans="1:5" ht="16.5" customHeight="1">
      <c r="A263" s="70">
        <v>2080599</v>
      </c>
      <c r="B263" s="83" t="s">
        <v>268</v>
      </c>
      <c r="C263" s="163">
        <v>155</v>
      </c>
      <c r="D263" s="277">
        <v>4541</v>
      </c>
      <c r="E263" s="164">
        <f aca="true" t="shared" si="4" ref="E263:E326">_xlfn.IFERROR(C263/D263*100-100,0)</f>
        <v>-96.58665492182338</v>
      </c>
    </row>
    <row r="264" spans="1:5" ht="16.5" customHeight="1">
      <c r="A264" s="70">
        <v>20807</v>
      </c>
      <c r="B264" s="152" t="s">
        <v>269</v>
      </c>
      <c r="C264" s="163">
        <v>483</v>
      </c>
      <c r="D264" s="277">
        <v>804</v>
      </c>
      <c r="E264" s="164">
        <f t="shared" si="4"/>
        <v>-39.92537313432835</v>
      </c>
    </row>
    <row r="265" spans="1:5" ht="16.5" customHeight="1">
      <c r="A265" s="70">
        <v>2080799</v>
      </c>
      <c r="B265" s="83" t="s">
        <v>270</v>
      </c>
      <c r="C265" s="163">
        <v>483</v>
      </c>
      <c r="D265" s="277">
        <v>804</v>
      </c>
      <c r="E265" s="164">
        <f t="shared" si="4"/>
        <v>-39.92537313432835</v>
      </c>
    </row>
    <row r="266" spans="1:5" ht="16.5" customHeight="1">
      <c r="A266" s="70">
        <v>20808</v>
      </c>
      <c r="B266" s="152" t="s">
        <v>271</v>
      </c>
      <c r="C266" s="163">
        <v>4148</v>
      </c>
      <c r="D266" s="277">
        <v>4082</v>
      </c>
      <c r="E266" s="164">
        <f t="shared" si="4"/>
        <v>1.6168544830965175</v>
      </c>
    </row>
    <row r="267" spans="2:5" ht="16.5" customHeight="1">
      <c r="B267" s="83" t="s">
        <v>272</v>
      </c>
      <c r="C267" s="163">
        <v>0</v>
      </c>
      <c r="D267" s="277">
        <v>0</v>
      </c>
      <c r="E267" s="164">
        <f t="shared" si="4"/>
        <v>0</v>
      </c>
    </row>
    <row r="268" spans="1:5" ht="16.5" customHeight="1">
      <c r="A268" s="70">
        <v>2080802</v>
      </c>
      <c r="B268" s="83" t="s">
        <v>273</v>
      </c>
      <c r="C268" s="163">
        <v>900</v>
      </c>
      <c r="D268" s="277">
        <v>790</v>
      </c>
      <c r="E268" s="164">
        <f t="shared" si="4"/>
        <v>13.924050632911403</v>
      </c>
    </row>
    <row r="269" spans="1:5" ht="16.5" customHeight="1">
      <c r="A269" s="70">
        <v>2080803</v>
      </c>
      <c r="B269" s="83" t="s">
        <v>274</v>
      </c>
      <c r="C269" s="163">
        <v>4</v>
      </c>
      <c r="D269" s="277">
        <v>11</v>
      </c>
      <c r="E269" s="164">
        <f t="shared" si="4"/>
        <v>-63.63636363636363</v>
      </c>
    </row>
    <row r="270" spans="1:5" ht="16.5" customHeight="1">
      <c r="A270" s="70">
        <v>2080804</v>
      </c>
      <c r="B270" s="83" t="s">
        <v>275</v>
      </c>
      <c r="C270" s="163">
        <v>13</v>
      </c>
      <c r="D270" s="277">
        <v>26</v>
      </c>
      <c r="E270" s="164">
        <f t="shared" si="4"/>
        <v>-50</v>
      </c>
    </row>
    <row r="271" spans="1:5" ht="16.5" customHeight="1">
      <c r="A271" s="70">
        <v>2080805</v>
      </c>
      <c r="B271" s="83" t="s">
        <v>276</v>
      </c>
      <c r="C271" s="163">
        <v>1318</v>
      </c>
      <c r="D271" s="277">
        <v>1389</v>
      </c>
      <c r="E271" s="164">
        <f t="shared" si="4"/>
        <v>-5.111591072714177</v>
      </c>
    </row>
    <row r="272" spans="1:5" ht="16.5" customHeight="1">
      <c r="A272" s="70">
        <v>2080806</v>
      </c>
      <c r="B272" s="83" t="s">
        <v>277</v>
      </c>
      <c r="C272" s="163">
        <v>408</v>
      </c>
      <c r="D272" s="277">
        <v>300</v>
      </c>
      <c r="E272" s="164">
        <f t="shared" si="4"/>
        <v>36</v>
      </c>
    </row>
    <row r="273" spans="1:5" ht="16.5" customHeight="1">
      <c r="A273" s="70">
        <v>2080899</v>
      </c>
      <c r="B273" s="83" t="s">
        <v>278</v>
      </c>
      <c r="C273" s="163">
        <v>1505</v>
      </c>
      <c r="D273" s="277">
        <v>1566</v>
      </c>
      <c r="E273" s="164">
        <f t="shared" si="4"/>
        <v>-3.8952745849297514</v>
      </c>
    </row>
    <row r="274" spans="1:5" ht="16.5" customHeight="1">
      <c r="A274" s="70">
        <v>20809</v>
      </c>
      <c r="B274" s="152" t="s">
        <v>279</v>
      </c>
      <c r="C274" s="163">
        <v>1292</v>
      </c>
      <c r="D274" s="277">
        <v>1117</v>
      </c>
      <c r="E274" s="164">
        <f t="shared" si="4"/>
        <v>15.666965085049227</v>
      </c>
    </row>
    <row r="275" spans="1:5" ht="16.5" customHeight="1">
      <c r="A275" s="70">
        <v>2080901</v>
      </c>
      <c r="B275" s="83" t="s">
        <v>280</v>
      </c>
      <c r="C275" s="163">
        <v>1122</v>
      </c>
      <c r="D275" s="277">
        <v>951</v>
      </c>
      <c r="E275" s="164">
        <f t="shared" si="4"/>
        <v>17.981072555205046</v>
      </c>
    </row>
    <row r="276" spans="1:5" ht="16.5" customHeight="1">
      <c r="A276" s="70">
        <v>2080902</v>
      </c>
      <c r="B276" s="83" t="s">
        <v>281</v>
      </c>
      <c r="C276" s="163">
        <v>49</v>
      </c>
      <c r="D276" s="277">
        <v>59</v>
      </c>
      <c r="E276" s="164">
        <f t="shared" si="4"/>
        <v>-16.949152542372886</v>
      </c>
    </row>
    <row r="277" spans="1:5" ht="16.5" customHeight="1">
      <c r="A277" s="70">
        <v>2080904</v>
      </c>
      <c r="B277" s="83" t="s">
        <v>282</v>
      </c>
      <c r="C277" s="163">
        <v>121</v>
      </c>
      <c r="D277" s="277">
        <v>107</v>
      </c>
      <c r="E277" s="164">
        <f t="shared" si="4"/>
        <v>13.084112149532714</v>
      </c>
    </row>
    <row r="278" spans="1:5" ht="16.5" customHeight="1">
      <c r="A278" s="70">
        <v>20810</v>
      </c>
      <c r="B278" s="152" t="s">
        <v>283</v>
      </c>
      <c r="C278" s="163">
        <v>4598</v>
      </c>
      <c r="D278" s="277">
        <v>3392</v>
      </c>
      <c r="E278" s="164">
        <f t="shared" si="4"/>
        <v>35.55424528301887</v>
      </c>
    </row>
    <row r="279" spans="1:5" ht="16.5" customHeight="1">
      <c r="A279" s="70">
        <v>2081001</v>
      </c>
      <c r="B279" s="83" t="s">
        <v>284</v>
      </c>
      <c r="C279" s="163">
        <v>729</v>
      </c>
      <c r="D279" s="277">
        <v>566</v>
      </c>
      <c r="E279" s="164">
        <f t="shared" si="4"/>
        <v>28.798586572438154</v>
      </c>
    </row>
    <row r="280" spans="1:5" ht="16.5" customHeight="1">
      <c r="A280" s="70">
        <v>2081002</v>
      </c>
      <c r="B280" s="83" t="s">
        <v>285</v>
      </c>
      <c r="C280" s="163">
        <v>2747</v>
      </c>
      <c r="D280" s="277">
        <v>1735</v>
      </c>
      <c r="E280" s="164">
        <f t="shared" si="4"/>
        <v>58.328530259366005</v>
      </c>
    </row>
    <row r="281" spans="1:5" ht="16.5" customHeight="1">
      <c r="A281" s="70">
        <v>2081004</v>
      </c>
      <c r="B281" s="83" t="s">
        <v>286</v>
      </c>
      <c r="C281" s="163">
        <v>634</v>
      </c>
      <c r="D281" s="277">
        <v>531</v>
      </c>
      <c r="E281" s="164">
        <f t="shared" si="4"/>
        <v>19.397363465160083</v>
      </c>
    </row>
    <row r="282" spans="1:5" ht="16.5" customHeight="1">
      <c r="A282" s="70">
        <v>2081005</v>
      </c>
      <c r="B282" s="83" t="s">
        <v>287</v>
      </c>
      <c r="C282" s="163">
        <v>174</v>
      </c>
      <c r="D282" s="277">
        <v>147</v>
      </c>
      <c r="E282" s="164">
        <f t="shared" si="4"/>
        <v>18.367346938775512</v>
      </c>
    </row>
    <row r="283" spans="1:5" ht="16.5" customHeight="1">
      <c r="A283" s="70">
        <v>2081099</v>
      </c>
      <c r="B283" s="83" t="s">
        <v>288</v>
      </c>
      <c r="C283" s="163">
        <v>314</v>
      </c>
      <c r="D283" s="277">
        <v>413</v>
      </c>
      <c r="E283" s="164">
        <f t="shared" si="4"/>
        <v>-23.97094430992736</v>
      </c>
    </row>
    <row r="284" spans="1:5" ht="16.5" customHeight="1">
      <c r="A284" s="70">
        <v>20811</v>
      </c>
      <c r="B284" s="152" t="s">
        <v>289</v>
      </c>
      <c r="C284" s="163">
        <v>5681</v>
      </c>
      <c r="D284" s="277">
        <v>2679</v>
      </c>
      <c r="E284" s="164">
        <f t="shared" si="4"/>
        <v>112.05673758865248</v>
      </c>
    </row>
    <row r="285" spans="1:5" ht="16.5" customHeight="1">
      <c r="A285" s="70">
        <v>2081101</v>
      </c>
      <c r="B285" s="83" t="s">
        <v>65</v>
      </c>
      <c r="C285" s="163">
        <v>405</v>
      </c>
      <c r="D285" s="277">
        <v>325</v>
      </c>
      <c r="E285" s="164">
        <f t="shared" si="4"/>
        <v>24.615384615384613</v>
      </c>
    </row>
    <row r="286" spans="1:5" ht="16.5" customHeight="1">
      <c r="A286" s="70">
        <v>2081103</v>
      </c>
      <c r="B286" s="83" t="s">
        <v>247</v>
      </c>
      <c r="C286" s="163">
        <v>9</v>
      </c>
      <c r="D286" s="277">
        <v>0</v>
      </c>
      <c r="E286" s="164">
        <f t="shared" si="4"/>
        <v>0</v>
      </c>
    </row>
    <row r="287" spans="1:5" ht="16.5" customHeight="1">
      <c r="A287" s="70">
        <v>2081104</v>
      </c>
      <c r="B287" s="83" t="s">
        <v>290</v>
      </c>
      <c r="C287" s="163">
        <v>182</v>
      </c>
      <c r="D287" s="277">
        <v>208</v>
      </c>
      <c r="E287" s="164">
        <f t="shared" si="4"/>
        <v>-12.5</v>
      </c>
    </row>
    <row r="288" spans="1:5" ht="16.5" customHeight="1">
      <c r="A288" s="70">
        <v>2081105</v>
      </c>
      <c r="B288" s="83" t="s">
        <v>291</v>
      </c>
      <c r="C288" s="163">
        <v>100</v>
      </c>
      <c r="D288" s="277">
        <v>72</v>
      </c>
      <c r="E288" s="164">
        <f t="shared" si="4"/>
        <v>38.888888888888886</v>
      </c>
    </row>
    <row r="289" spans="1:5" ht="16.5" customHeight="1">
      <c r="A289" s="70">
        <v>2081106</v>
      </c>
      <c r="B289" s="83" t="s">
        <v>292</v>
      </c>
      <c r="C289" s="163">
        <v>24</v>
      </c>
      <c r="D289" s="277">
        <v>45</v>
      </c>
      <c r="E289" s="164">
        <f t="shared" si="4"/>
        <v>-46.666666666666664</v>
      </c>
    </row>
    <row r="290" spans="1:5" ht="16.5" customHeight="1">
      <c r="A290" s="70">
        <v>2081107</v>
      </c>
      <c r="B290" s="83" t="s">
        <v>293</v>
      </c>
      <c r="C290" s="163">
        <v>2023</v>
      </c>
      <c r="D290" s="277"/>
      <c r="E290" s="164">
        <f t="shared" si="4"/>
        <v>0</v>
      </c>
    </row>
    <row r="291" spans="1:5" ht="16.5" customHeight="1">
      <c r="A291" s="70">
        <v>2081199</v>
      </c>
      <c r="B291" s="83" t="s">
        <v>294</v>
      </c>
      <c r="C291" s="163">
        <v>2938</v>
      </c>
      <c r="D291" s="277">
        <v>2029</v>
      </c>
      <c r="E291" s="164">
        <f t="shared" si="4"/>
        <v>44.80039428289797</v>
      </c>
    </row>
    <row r="292" spans="1:5" ht="16.5" customHeight="1">
      <c r="A292" s="70">
        <v>20815</v>
      </c>
      <c r="B292" s="152" t="s">
        <v>295</v>
      </c>
      <c r="C292" s="163">
        <v>172</v>
      </c>
      <c r="D292" s="277">
        <v>429</v>
      </c>
      <c r="E292" s="164">
        <f t="shared" si="4"/>
        <v>-59.9067599067599</v>
      </c>
    </row>
    <row r="293" spans="1:5" ht="16.5" customHeight="1">
      <c r="A293" s="70">
        <v>2081501</v>
      </c>
      <c r="B293" s="70" t="s">
        <v>296</v>
      </c>
      <c r="C293" s="163">
        <v>22</v>
      </c>
      <c r="D293" s="277"/>
      <c r="E293" s="164">
        <f t="shared" si="4"/>
        <v>0</v>
      </c>
    </row>
    <row r="294" spans="1:5" ht="16.5" customHeight="1">
      <c r="A294" s="70">
        <v>2081502</v>
      </c>
      <c r="B294" s="83" t="s">
        <v>297</v>
      </c>
      <c r="C294" s="163">
        <v>150</v>
      </c>
      <c r="D294" s="277">
        <v>429</v>
      </c>
      <c r="E294" s="164">
        <f t="shared" si="4"/>
        <v>-65.03496503496504</v>
      </c>
    </row>
    <row r="295" spans="1:5" ht="16.5" customHeight="1">
      <c r="A295" s="70">
        <v>20816</v>
      </c>
      <c r="B295" s="152" t="s">
        <v>298</v>
      </c>
      <c r="C295" s="163">
        <v>227</v>
      </c>
      <c r="D295" s="277">
        <v>251</v>
      </c>
      <c r="E295" s="164">
        <f t="shared" si="4"/>
        <v>-9.561752988047814</v>
      </c>
    </row>
    <row r="296" spans="1:5" ht="16.5" customHeight="1">
      <c r="A296" s="70">
        <v>2081601</v>
      </c>
      <c r="B296" s="83" t="s">
        <v>65</v>
      </c>
      <c r="C296" s="163">
        <v>132</v>
      </c>
      <c r="D296" s="277">
        <v>112</v>
      </c>
      <c r="E296" s="164">
        <f t="shared" si="4"/>
        <v>17.85714285714286</v>
      </c>
    </row>
    <row r="297" spans="1:5" ht="16.5" customHeight="1">
      <c r="A297" s="70">
        <v>2081699</v>
      </c>
      <c r="B297" s="83" t="s">
        <v>299</v>
      </c>
      <c r="C297" s="163">
        <v>95</v>
      </c>
      <c r="D297" s="277">
        <v>139</v>
      </c>
      <c r="E297" s="164">
        <f t="shared" si="4"/>
        <v>-31.654676258992808</v>
      </c>
    </row>
    <row r="298" spans="1:5" ht="16.5" customHeight="1">
      <c r="A298" s="70">
        <v>20819</v>
      </c>
      <c r="B298" s="152" t="s">
        <v>300</v>
      </c>
      <c r="C298" s="163">
        <v>10863</v>
      </c>
      <c r="D298" s="277">
        <v>10388</v>
      </c>
      <c r="E298" s="164">
        <f t="shared" si="4"/>
        <v>4.5725837504813285</v>
      </c>
    </row>
    <row r="299" spans="1:5" ht="16.5" customHeight="1">
      <c r="A299" s="70">
        <v>2081901</v>
      </c>
      <c r="B299" s="83" t="s">
        <v>301</v>
      </c>
      <c r="C299" s="163">
        <v>440</v>
      </c>
      <c r="D299" s="277">
        <v>429</v>
      </c>
      <c r="E299" s="164">
        <f t="shared" si="4"/>
        <v>2.564102564102555</v>
      </c>
    </row>
    <row r="300" spans="1:5" ht="16.5" customHeight="1">
      <c r="A300" s="70">
        <v>2081902</v>
      </c>
      <c r="B300" s="83" t="s">
        <v>302</v>
      </c>
      <c r="C300" s="163">
        <v>10423</v>
      </c>
      <c r="D300" s="277">
        <v>9959</v>
      </c>
      <c r="E300" s="164">
        <f t="shared" si="4"/>
        <v>4.659102319509984</v>
      </c>
    </row>
    <row r="301" spans="1:5" ht="16.5" customHeight="1">
      <c r="A301" s="70">
        <v>20820</v>
      </c>
      <c r="B301" s="152" t="s">
        <v>303</v>
      </c>
      <c r="C301" s="163">
        <v>771</v>
      </c>
      <c r="D301" s="277">
        <v>1323</v>
      </c>
      <c r="E301" s="164">
        <f t="shared" si="4"/>
        <v>-41.72335600907029</v>
      </c>
    </row>
    <row r="302" spans="1:5" ht="16.5" customHeight="1">
      <c r="A302" s="70">
        <v>2082001</v>
      </c>
      <c r="B302" s="83" t="s">
        <v>304</v>
      </c>
      <c r="C302" s="163">
        <v>595</v>
      </c>
      <c r="D302" s="277">
        <v>1154</v>
      </c>
      <c r="E302" s="164">
        <f t="shared" si="4"/>
        <v>-48.440207972270365</v>
      </c>
    </row>
    <row r="303" spans="1:5" ht="16.5" customHeight="1">
      <c r="A303" s="70">
        <v>2082002</v>
      </c>
      <c r="B303" s="83" t="s">
        <v>305</v>
      </c>
      <c r="C303" s="163">
        <v>176</v>
      </c>
      <c r="D303" s="277">
        <v>169</v>
      </c>
      <c r="E303" s="164">
        <f t="shared" si="4"/>
        <v>4.142011834319533</v>
      </c>
    </row>
    <row r="304" spans="1:5" ht="16.5" customHeight="1">
      <c r="A304" s="70">
        <v>20821</v>
      </c>
      <c r="B304" s="155" t="s">
        <v>306</v>
      </c>
      <c r="C304" s="163">
        <v>378</v>
      </c>
      <c r="D304" s="277">
        <v>390</v>
      </c>
      <c r="E304" s="164">
        <f t="shared" si="4"/>
        <v>-3.07692307692308</v>
      </c>
    </row>
    <row r="305" spans="1:5" ht="16.5" customHeight="1">
      <c r="A305" s="70">
        <v>2082102</v>
      </c>
      <c r="B305" s="70" t="s">
        <v>307</v>
      </c>
      <c r="C305" s="163">
        <v>378</v>
      </c>
      <c r="D305" s="277">
        <v>390</v>
      </c>
      <c r="E305" s="164">
        <f t="shared" si="4"/>
        <v>-3.07692307692308</v>
      </c>
    </row>
    <row r="306" spans="1:5" ht="16.5" customHeight="1">
      <c r="A306" s="70">
        <v>20825</v>
      </c>
      <c r="B306" s="152" t="s">
        <v>308</v>
      </c>
      <c r="C306" s="163">
        <v>899</v>
      </c>
      <c r="D306" s="277">
        <v>882</v>
      </c>
      <c r="E306" s="164">
        <f t="shared" si="4"/>
        <v>1.9274376417233583</v>
      </c>
    </row>
    <row r="307" spans="1:5" ht="16.5" customHeight="1">
      <c r="A307" s="70">
        <v>2082502</v>
      </c>
      <c r="B307" s="83" t="s">
        <v>309</v>
      </c>
      <c r="C307" s="163">
        <v>899</v>
      </c>
      <c r="D307" s="277">
        <v>882</v>
      </c>
      <c r="E307" s="164">
        <f t="shared" si="4"/>
        <v>1.9274376417233583</v>
      </c>
    </row>
    <row r="308" spans="1:5" ht="16.5" customHeight="1">
      <c r="A308" s="70">
        <v>20826</v>
      </c>
      <c r="B308" s="152" t="s">
        <v>310</v>
      </c>
      <c r="C308" s="163">
        <v>16064</v>
      </c>
      <c r="D308" s="277"/>
      <c r="E308" s="164">
        <f t="shared" si="4"/>
        <v>0</v>
      </c>
    </row>
    <row r="309" spans="1:5" ht="16.5" customHeight="1">
      <c r="A309" s="70">
        <v>2082602</v>
      </c>
      <c r="B309" s="83" t="s">
        <v>262</v>
      </c>
      <c r="C309" s="163">
        <v>16064</v>
      </c>
      <c r="D309" s="277"/>
      <c r="E309" s="164">
        <f t="shared" si="4"/>
        <v>0</v>
      </c>
    </row>
    <row r="310" spans="1:5" ht="16.5" customHeight="1">
      <c r="A310" s="70">
        <v>20899</v>
      </c>
      <c r="B310" s="152" t="s">
        <v>311</v>
      </c>
      <c r="C310" s="163">
        <v>776</v>
      </c>
      <c r="D310" s="277">
        <v>576</v>
      </c>
      <c r="E310" s="164">
        <f t="shared" si="4"/>
        <v>34.72222222222223</v>
      </c>
    </row>
    <row r="311" spans="1:5" ht="16.5" customHeight="1">
      <c r="A311" s="70">
        <v>2089901</v>
      </c>
      <c r="B311" s="83" t="s">
        <v>312</v>
      </c>
      <c r="C311" s="163">
        <v>776</v>
      </c>
      <c r="D311" s="277">
        <v>576</v>
      </c>
      <c r="E311" s="164">
        <f t="shared" si="4"/>
        <v>34.72222222222223</v>
      </c>
    </row>
    <row r="312" spans="1:5" ht="16.5" customHeight="1">
      <c r="A312" s="70">
        <v>210</v>
      </c>
      <c r="B312" s="152" t="s">
        <v>313</v>
      </c>
      <c r="C312" s="163">
        <v>78256</v>
      </c>
      <c r="D312" s="277">
        <v>62549</v>
      </c>
      <c r="E312" s="164">
        <f t="shared" si="4"/>
        <v>25.111512574141884</v>
      </c>
    </row>
    <row r="313" spans="1:5" ht="16.5" customHeight="1">
      <c r="A313" s="70">
        <v>21001</v>
      </c>
      <c r="B313" s="152" t="s">
        <v>314</v>
      </c>
      <c r="C313" s="163">
        <v>1660</v>
      </c>
      <c r="D313" s="277">
        <v>1536</v>
      </c>
      <c r="E313" s="164">
        <f t="shared" si="4"/>
        <v>8.072916666666671</v>
      </c>
    </row>
    <row r="314" spans="1:5" ht="16.5" customHeight="1">
      <c r="A314" s="70">
        <v>2100101</v>
      </c>
      <c r="B314" s="83" t="s">
        <v>65</v>
      </c>
      <c r="C314" s="163">
        <v>1364</v>
      </c>
      <c r="D314" s="277">
        <v>1301</v>
      </c>
      <c r="E314" s="164">
        <f t="shared" si="4"/>
        <v>4.842428900845491</v>
      </c>
    </row>
    <row r="315" spans="1:5" ht="16.5" customHeight="1">
      <c r="A315" s="70">
        <v>2100199</v>
      </c>
      <c r="B315" s="83" t="s">
        <v>315</v>
      </c>
      <c r="C315" s="163">
        <v>296</v>
      </c>
      <c r="D315" s="277">
        <v>235</v>
      </c>
      <c r="E315" s="164">
        <f t="shared" si="4"/>
        <v>25.95744680851064</v>
      </c>
    </row>
    <row r="316" spans="1:5" ht="16.5" customHeight="1">
      <c r="A316" s="70">
        <v>21002</v>
      </c>
      <c r="B316" s="152" t="s">
        <v>316</v>
      </c>
      <c r="C316" s="163">
        <v>6203</v>
      </c>
      <c r="D316" s="277">
        <v>5240</v>
      </c>
      <c r="E316" s="164">
        <f t="shared" si="4"/>
        <v>18.377862595419842</v>
      </c>
    </row>
    <row r="317" spans="1:5" ht="16.5" customHeight="1">
      <c r="A317" s="70">
        <v>2100201</v>
      </c>
      <c r="B317" s="83" t="s">
        <v>317</v>
      </c>
      <c r="C317" s="163">
        <v>2352</v>
      </c>
      <c r="D317" s="277">
        <v>2406</v>
      </c>
      <c r="E317" s="164">
        <f t="shared" si="4"/>
        <v>-2.244389027431424</v>
      </c>
    </row>
    <row r="318" spans="1:5" ht="16.5" customHeight="1">
      <c r="A318" s="70">
        <v>2100202</v>
      </c>
      <c r="B318" s="83" t="s">
        <v>318</v>
      </c>
      <c r="C318" s="163">
        <v>1996</v>
      </c>
      <c r="D318" s="277">
        <v>896</v>
      </c>
      <c r="E318" s="164">
        <f t="shared" si="4"/>
        <v>122.76785714285717</v>
      </c>
    </row>
    <row r="319" spans="1:5" ht="16.5" customHeight="1">
      <c r="A319" s="70">
        <v>2100206</v>
      </c>
      <c r="B319" s="70" t="s">
        <v>319</v>
      </c>
      <c r="C319" s="163">
        <v>182</v>
      </c>
      <c r="D319" s="277"/>
      <c r="E319" s="164">
        <f t="shared" si="4"/>
        <v>0</v>
      </c>
    </row>
    <row r="320" spans="1:5" ht="16.5" customHeight="1">
      <c r="A320" s="70">
        <v>2100211</v>
      </c>
      <c r="B320" s="83" t="s">
        <v>320</v>
      </c>
      <c r="C320" s="163">
        <v>20</v>
      </c>
      <c r="D320" s="277">
        <v>20</v>
      </c>
      <c r="E320" s="164">
        <f t="shared" si="4"/>
        <v>0</v>
      </c>
    </row>
    <row r="321" spans="1:5" ht="16.5" customHeight="1">
      <c r="A321" s="70">
        <v>2100299</v>
      </c>
      <c r="B321" s="83" t="s">
        <v>321</v>
      </c>
      <c r="C321" s="163">
        <v>1653</v>
      </c>
      <c r="D321" s="277">
        <v>1918</v>
      </c>
      <c r="E321" s="164">
        <f t="shared" si="4"/>
        <v>-13.816475495307614</v>
      </c>
    </row>
    <row r="322" spans="1:5" ht="16.5" customHeight="1">
      <c r="A322" s="70">
        <v>21003</v>
      </c>
      <c r="B322" s="152" t="s">
        <v>322</v>
      </c>
      <c r="C322" s="163">
        <v>12892</v>
      </c>
      <c r="D322" s="277">
        <v>10661</v>
      </c>
      <c r="E322" s="164">
        <f t="shared" si="4"/>
        <v>20.926742331863807</v>
      </c>
    </row>
    <row r="323" spans="1:5" ht="16.5" customHeight="1">
      <c r="A323" s="70">
        <v>2100302</v>
      </c>
      <c r="B323" s="83" t="s">
        <v>323</v>
      </c>
      <c r="C323" s="163">
        <v>12359</v>
      </c>
      <c r="D323" s="277">
        <v>10335</v>
      </c>
      <c r="E323" s="164">
        <f t="shared" si="4"/>
        <v>19.58393807450412</v>
      </c>
    </row>
    <row r="324" spans="1:5" ht="16.5" customHeight="1">
      <c r="A324" s="70">
        <v>2100399</v>
      </c>
      <c r="B324" s="83" t="s">
        <v>324</v>
      </c>
      <c r="C324" s="163">
        <v>533</v>
      </c>
      <c r="D324" s="277">
        <v>326</v>
      </c>
      <c r="E324" s="164">
        <f t="shared" si="4"/>
        <v>63.49693251533745</v>
      </c>
    </row>
    <row r="325" spans="1:5" ht="16.5" customHeight="1">
      <c r="A325" s="70">
        <v>21004</v>
      </c>
      <c r="B325" s="152" t="s">
        <v>325</v>
      </c>
      <c r="C325" s="163">
        <v>14252</v>
      </c>
      <c r="D325" s="277">
        <v>11550</v>
      </c>
      <c r="E325" s="164">
        <f t="shared" si="4"/>
        <v>23.39393939393939</v>
      </c>
    </row>
    <row r="326" spans="1:5" ht="16.5" customHeight="1">
      <c r="A326" s="70">
        <v>2100401</v>
      </c>
      <c r="B326" s="83" t="s">
        <v>326</v>
      </c>
      <c r="C326" s="163">
        <v>1179</v>
      </c>
      <c r="D326" s="277">
        <v>1095</v>
      </c>
      <c r="E326" s="164">
        <f t="shared" si="4"/>
        <v>7.671232876712324</v>
      </c>
    </row>
    <row r="327" spans="1:5" ht="16.5" customHeight="1">
      <c r="A327" s="70">
        <v>2100402</v>
      </c>
      <c r="B327" s="83" t="s">
        <v>327</v>
      </c>
      <c r="C327" s="163">
        <v>995</v>
      </c>
      <c r="D327" s="277">
        <v>933</v>
      </c>
      <c r="E327" s="164">
        <f aca="true" t="shared" si="5" ref="E327:E390">_xlfn.IFERROR(C327/D327*100-100,0)</f>
        <v>6.645230439442656</v>
      </c>
    </row>
    <row r="328" spans="1:5" ht="16.5" customHeight="1">
      <c r="A328" s="70">
        <v>2100403</v>
      </c>
      <c r="B328" s="83" t="s">
        <v>328</v>
      </c>
      <c r="C328" s="163">
        <v>1265</v>
      </c>
      <c r="D328" s="277">
        <v>963</v>
      </c>
      <c r="E328" s="164">
        <f t="shared" si="5"/>
        <v>31.36033229491173</v>
      </c>
    </row>
    <row r="329" spans="1:5" ht="16.5" customHeight="1">
      <c r="A329" s="70">
        <v>2100405</v>
      </c>
      <c r="B329" s="83" t="s">
        <v>329</v>
      </c>
      <c r="C329" s="163">
        <v>1055</v>
      </c>
      <c r="D329" s="277">
        <v>727</v>
      </c>
      <c r="E329" s="164">
        <f t="shared" si="5"/>
        <v>45.116918844566726</v>
      </c>
    </row>
    <row r="330" spans="1:5" ht="16.5" customHeight="1">
      <c r="A330" s="70">
        <v>2100406</v>
      </c>
      <c r="B330" s="83" t="s">
        <v>330</v>
      </c>
      <c r="C330" s="163">
        <v>367</v>
      </c>
      <c r="D330" s="277">
        <v>223</v>
      </c>
      <c r="E330" s="164">
        <f t="shared" si="5"/>
        <v>64.57399103139014</v>
      </c>
    </row>
    <row r="331" spans="1:5" ht="16.5" customHeight="1">
      <c r="A331" s="70">
        <v>2100407</v>
      </c>
      <c r="B331" s="83" t="s">
        <v>331</v>
      </c>
      <c r="C331" s="163">
        <v>3213</v>
      </c>
      <c r="D331" s="277">
        <v>2424</v>
      </c>
      <c r="E331" s="164">
        <f t="shared" si="5"/>
        <v>32.54950495049505</v>
      </c>
    </row>
    <row r="332" spans="1:5" ht="16.5" customHeight="1">
      <c r="A332" s="70">
        <v>2100408</v>
      </c>
      <c r="B332" s="83" t="s">
        <v>332</v>
      </c>
      <c r="C332" s="163">
        <v>4416</v>
      </c>
      <c r="D332" s="277">
        <v>4032</v>
      </c>
      <c r="E332" s="164">
        <f t="shared" si="5"/>
        <v>9.523809523809533</v>
      </c>
    </row>
    <row r="333" spans="1:5" ht="16.5" customHeight="1">
      <c r="A333" s="70">
        <v>2100409</v>
      </c>
      <c r="B333" s="83" t="s">
        <v>333</v>
      </c>
      <c r="C333" s="163">
        <v>1557</v>
      </c>
      <c r="D333" s="277">
        <v>996</v>
      </c>
      <c r="E333" s="164">
        <f t="shared" si="5"/>
        <v>56.325301204819255</v>
      </c>
    </row>
    <row r="334" spans="1:5" ht="16.5" customHeight="1">
      <c r="A334" s="70">
        <v>2100410</v>
      </c>
      <c r="B334" s="83" t="s">
        <v>334</v>
      </c>
      <c r="C334" s="163">
        <v>34</v>
      </c>
      <c r="D334" s="277">
        <v>14</v>
      </c>
      <c r="E334" s="164">
        <f t="shared" si="5"/>
        <v>142.85714285714283</v>
      </c>
    </row>
    <row r="335" spans="1:5" ht="16.5" customHeight="1">
      <c r="A335" s="70">
        <v>2100499</v>
      </c>
      <c r="B335" s="83" t="s">
        <v>335</v>
      </c>
      <c r="C335" s="163">
        <v>171</v>
      </c>
      <c r="D335" s="277">
        <v>143</v>
      </c>
      <c r="E335" s="164">
        <f t="shared" si="5"/>
        <v>19.580419580419587</v>
      </c>
    </row>
    <row r="336" spans="1:5" ht="16.5" customHeight="1">
      <c r="A336" s="70"/>
      <c r="B336" s="152" t="s">
        <v>336</v>
      </c>
      <c r="C336" s="163">
        <v>0</v>
      </c>
      <c r="D336" s="277">
        <v>25888</v>
      </c>
      <c r="E336" s="164">
        <f t="shared" si="5"/>
        <v>-100</v>
      </c>
    </row>
    <row r="337" spans="1:5" ht="16.5" customHeight="1">
      <c r="A337" s="70"/>
      <c r="B337" s="83" t="s">
        <v>337</v>
      </c>
      <c r="C337" s="163">
        <v>0</v>
      </c>
      <c r="D337" s="277">
        <v>266</v>
      </c>
      <c r="E337" s="164">
        <f t="shared" si="5"/>
        <v>-100</v>
      </c>
    </row>
    <row r="338" spans="1:5" ht="16.5" customHeight="1">
      <c r="A338" s="70"/>
      <c r="B338" s="83" t="s">
        <v>338</v>
      </c>
      <c r="C338" s="163">
        <v>0</v>
      </c>
      <c r="D338" s="277">
        <v>20184</v>
      </c>
      <c r="E338" s="164">
        <f t="shared" si="5"/>
        <v>-100</v>
      </c>
    </row>
    <row r="339" spans="1:5" ht="16.5" customHeight="1">
      <c r="A339" s="70"/>
      <c r="B339" s="83" t="s">
        <v>339</v>
      </c>
      <c r="C339" s="163">
        <v>0</v>
      </c>
      <c r="D339" s="277">
        <v>4010</v>
      </c>
      <c r="E339" s="164">
        <f t="shared" si="5"/>
        <v>-100</v>
      </c>
    </row>
    <row r="340" spans="1:5" ht="16.5" customHeight="1">
      <c r="A340" s="70"/>
      <c r="B340" s="83" t="s">
        <v>340</v>
      </c>
      <c r="C340" s="163">
        <v>0</v>
      </c>
      <c r="D340" s="277">
        <v>27</v>
      </c>
      <c r="E340" s="164">
        <f t="shared" si="5"/>
        <v>-100</v>
      </c>
    </row>
    <row r="341" spans="1:5" ht="16.5" customHeight="1">
      <c r="A341" s="70"/>
      <c r="B341" s="83" t="s">
        <v>341</v>
      </c>
      <c r="C341" s="163">
        <v>0</v>
      </c>
      <c r="D341" s="277">
        <v>1401</v>
      </c>
      <c r="E341" s="164">
        <f t="shared" si="5"/>
        <v>-100</v>
      </c>
    </row>
    <row r="342" spans="1:5" ht="16.5" customHeight="1">
      <c r="A342" s="70">
        <v>21006</v>
      </c>
      <c r="B342" s="152" t="s">
        <v>342</v>
      </c>
      <c r="C342" s="163">
        <v>247</v>
      </c>
      <c r="D342" s="277">
        <v>170</v>
      </c>
      <c r="E342" s="164">
        <f t="shared" si="5"/>
        <v>45.29411764705881</v>
      </c>
    </row>
    <row r="343" spans="1:5" ht="16.5" customHeight="1">
      <c r="A343" s="70">
        <v>2100601</v>
      </c>
      <c r="B343" s="83" t="s">
        <v>343</v>
      </c>
      <c r="C343" s="163">
        <v>247</v>
      </c>
      <c r="D343" s="277">
        <v>170</v>
      </c>
      <c r="E343" s="164">
        <f t="shared" si="5"/>
        <v>45.29411764705881</v>
      </c>
    </row>
    <row r="344" spans="1:5" ht="16.5" customHeight="1">
      <c r="A344" s="70">
        <v>21007</v>
      </c>
      <c r="B344" s="152" t="s">
        <v>344</v>
      </c>
      <c r="C344" s="163">
        <v>13763</v>
      </c>
      <c r="D344" s="277">
        <v>5211</v>
      </c>
      <c r="E344" s="164">
        <f t="shared" si="5"/>
        <v>164.11437344079832</v>
      </c>
    </row>
    <row r="345" spans="1:5" ht="16.5" customHeight="1">
      <c r="A345" s="70">
        <v>2100716</v>
      </c>
      <c r="B345" s="83" t="s">
        <v>345</v>
      </c>
      <c r="C345" s="163">
        <v>237</v>
      </c>
      <c r="D345" s="277">
        <v>796</v>
      </c>
      <c r="E345" s="164">
        <f t="shared" si="5"/>
        <v>-70.22613065326634</v>
      </c>
    </row>
    <row r="346" spans="1:5" ht="16.5" customHeight="1">
      <c r="A346" s="70">
        <v>2100717</v>
      </c>
      <c r="B346" s="83" t="s">
        <v>346</v>
      </c>
      <c r="C346" s="163">
        <v>9022</v>
      </c>
      <c r="D346" s="277">
        <v>1737</v>
      </c>
      <c r="E346" s="164">
        <f t="shared" si="5"/>
        <v>419.4012665515256</v>
      </c>
    </row>
    <row r="347" spans="1:5" ht="16.5" customHeight="1">
      <c r="A347" s="70">
        <v>2100799</v>
      </c>
      <c r="B347" s="83" t="s">
        <v>347</v>
      </c>
      <c r="C347" s="163">
        <v>4504</v>
      </c>
      <c r="D347" s="277">
        <v>2678</v>
      </c>
      <c r="E347" s="164">
        <f t="shared" si="5"/>
        <v>68.18521284540702</v>
      </c>
    </row>
    <row r="348" spans="1:5" ht="16.5" customHeight="1">
      <c r="A348" s="70">
        <v>21010</v>
      </c>
      <c r="B348" s="152" t="s">
        <v>348</v>
      </c>
      <c r="C348" s="163">
        <v>1496</v>
      </c>
      <c r="D348" s="277">
        <v>1687</v>
      </c>
      <c r="E348" s="164">
        <f t="shared" si="5"/>
        <v>-11.321873147599291</v>
      </c>
    </row>
    <row r="349" spans="1:5" ht="16.5" customHeight="1">
      <c r="A349" s="70">
        <v>2101001</v>
      </c>
      <c r="B349" s="83" t="s">
        <v>65</v>
      </c>
      <c r="C349" s="163">
        <v>922</v>
      </c>
      <c r="D349" s="277">
        <v>1040</v>
      </c>
      <c r="E349" s="164">
        <f t="shared" si="5"/>
        <v>-11.346153846153854</v>
      </c>
    </row>
    <row r="350" spans="1:5" ht="16.5" customHeight="1">
      <c r="A350" s="70">
        <v>2101016</v>
      </c>
      <c r="B350" s="83" t="s">
        <v>349</v>
      </c>
      <c r="C350" s="163">
        <v>67</v>
      </c>
      <c r="D350" s="277">
        <v>173</v>
      </c>
      <c r="E350" s="164">
        <f t="shared" si="5"/>
        <v>-61.27167630057804</v>
      </c>
    </row>
    <row r="351" spans="1:5" ht="16.5" customHeight="1">
      <c r="A351" s="70">
        <v>2101050</v>
      </c>
      <c r="B351" s="83" t="s">
        <v>77</v>
      </c>
      <c r="C351" s="163">
        <v>282</v>
      </c>
      <c r="D351" s="277">
        <v>198</v>
      </c>
      <c r="E351" s="164">
        <f t="shared" si="5"/>
        <v>42.424242424242436</v>
      </c>
    </row>
    <row r="352" spans="1:5" ht="16.5" customHeight="1">
      <c r="A352" s="70">
        <v>2101099</v>
      </c>
      <c r="B352" s="83" t="s">
        <v>350</v>
      </c>
      <c r="C352" s="163">
        <v>225</v>
      </c>
      <c r="D352" s="277">
        <v>276</v>
      </c>
      <c r="E352" s="164">
        <f t="shared" si="5"/>
        <v>-18.47826086956522</v>
      </c>
    </row>
    <row r="353" spans="1:5" ht="16.5" customHeight="1">
      <c r="A353" s="70">
        <v>21011</v>
      </c>
      <c r="B353" s="152" t="s">
        <v>351</v>
      </c>
      <c r="C353" s="163">
        <v>1508</v>
      </c>
      <c r="D353" s="277"/>
      <c r="E353" s="164">
        <f t="shared" si="5"/>
        <v>0</v>
      </c>
    </row>
    <row r="354" spans="1:5" ht="16.5" customHeight="1">
      <c r="A354" s="70">
        <v>2101199</v>
      </c>
      <c r="B354" s="83" t="s">
        <v>352</v>
      </c>
      <c r="C354" s="163">
        <v>1508</v>
      </c>
      <c r="D354" s="277"/>
      <c r="E354" s="164">
        <f t="shared" si="5"/>
        <v>0</v>
      </c>
    </row>
    <row r="355" spans="1:5" ht="16.5" customHeight="1">
      <c r="A355" s="70">
        <v>21012</v>
      </c>
      <c r="B355" s="152" t="s">
        <v>353</v>
      </c>
      <c r="C355" s="163">
        <v>21947</v>
      </c>
      <c r="D355" s="277"/>
      <c r="E355" s="164">
        <f t="shared" si="5"/>
        <v>0</v>
      </c>
    </row>
    <row r="356" spans="1:5" ht="16.5" customHeight="1">
      <c r="A356" s="70">
        <v>2101202</v>
      </c>
      <c r="B356" s="83" t="s">
        <v>354</v>
      </c>
      <c r="C356" s="163">
        <v>21947</v>
      </c>
      <c r="D356" s="277"/>
      <c r="E356" s="164">
        <f t="shared" si="5"/>
        <v>0</v>
      </c>
    </row>
    <row r="357" spans="1:5" ht="16.5" customHeight="1">
      <c r="A357" s="70">
        <v>21013</v>
      </c>
      <c r="B357" s="155" t="s">
        <v>355</v>
      </c>
      <c r="C357" s="163">
        <v>3365</v>
      </c>
      <c r="D357" s="277"/>
      <c r="E357" s="164">
        <f t="shared" si="5"/>
        <v>0</v>
      </c>
    </row>
    <row r="358" spans="1:5" ht="16.5" customHeight="1">
      <c r="A358" s="70">
        <v>2101301</v>
      </c>
      <c r="B358" s="70" t="s">
        <v>339</v>
      </c>
      <c r="C358" s="163">
        <v>3365</v>
      </c>
      <c r="D358" s="277"/>
      <c r="E358" s="164">
        <f t="shared" si="5"/>
        <v>0</v>
      </c>
    </row>
    <row r="359" spans="1:5" ht="16.5" customHeight="1">
      <c r="A359" s="70">
        <v>21014</v>
      </c>
      <c r="B359" s="152" t="s">
        <v>356</v>
      </c>
      <c r="C359" s="163">
        <v>291</v>
      </c>
      <c r="D359" s="277"/>
      <c r="E359" s="164">
        <f t="shared" si="5"/>
        <v>0</v>
      </c>
    </row>
    <row r="360" spans="1:5" ht="16.5" customHeight="1">
      <c r="A360" s="70">
        <v>2101401</v>
      </c>
      <c r="B360" s="83" t="s">
        <v>337</v>
      </c>
      <c r="C360" s="163">
        <v>291</v>
      </c>
      <c r="D360" s="277"/>
      <c r="E360" s="164">
        <f t="shared" si="5"/>
        <v>0</v>
      </c>
    </row>
    <row r="361" spans="1:5" ht="16.5" customHeight="1">
      <c r="A361" s="70">
        <v>21099</v>
      </c>
      <c r="B361" s="152" t="s">
        <v>357</v>
      </c>
      <c r="C361" s="163">
        <v>632</v>
      </c>
      <c r="D361" s="277">
        <v>606</v>
      </c>
      <c r="E361" s="164">
        <f t="shared" si="5"/>
        <v>4.290429042904293</v>
      </c>
    </row>
    <row r="362" spans="1:5" ht="16.5" customHeight="1">
      <c r="A362" s="70">
        <v>2109901</v>
      </c>
      <c r="B362" s="83" t="s">
        <v>358</v>
      </c>
      <c r="C362" s="163">
        <v>632</v>
      </c>
      <c r="D362" s="277">
        <v>606</v>
      </c>
      <c r="E362" s="164">
        <f t="shared" si="5"/>
        <v>4.290429042904293</v>
      </c>
    </row>
    <row r="363" spans="1:5" ht="16.5" customHeight="1">
      <c r="A363" s="70">
        <v>211</v>
      </c>
      <c r="B363" s="152" t="s">
        <v>359</v>
      </c>
      <c r="C363" s="163">
        <v>4617</v>
      </c>
      <c r="D363" s="277">
        <v>11236</v>
      </c>
      <c r="E363" s="164">
        <f t="shared" si="5"/>
        <v>-58.90886436454254</v>
      </c>
    </row>
    <row r="364" spans="1:5" ht="16.5" customHeight="1">
      <c r="A364" s="70">
        <v>21101</v>
      </c>
      <c r="B364" s="152" t="s">
        <v>360</v>
      </c>
      <c r="C364" s="163">
        <v>2261</v>
      </c>
      <c r="D364" s="277">
        <v>2037</v>
      </c>
      <c r="E364" s="164">
        <f t="shared" si="5"/>
        <v>10.996563573883165</v>
      </c>
    </row>
    <row r="365" spans="1:5" ht="16.5" customHeight="1">
      <c r="A365" s="70">
        <v>2110101</v>
      </c>
      <c r="B365" s="83" t="s">
        <v>65</v>
      </c>
      <c r="C365" s="163">
        <v>2186</v>
      </c>
      <c r="D365" s="277">
        <v>1946</v>
      </c>
      <c r="E365" s="164">
        <f t="shared" si="5"/>
        <v>12.33299075025694</v>
      </c>
    </row>
    <row r="366" spans="1:5" ht="16.5" customHeight="1">
      <c r="A366" s="70"/>
      <c r="B366" s="83" t="s">
        <v>74</v>
      </c>
      <c r="C366" s="163">
        <v>0</v>
      </c>
      <c r="D366" s="277">
        <v>79</v>
      </c>
      <c r="E366" s="164">
        <f t="shared" si="5"/>
        <v>-100</v>
      </c>
    </row>
    <row r="367" spans="1:5" ht="16.5" customHeight="1">
      <c r="A367" s="70">
        <v>2110199</v>
      </c>
      <c r="B367" s="83" t="s">
        <v>361</v>
      </c>
      <c r="C367" s="163">
        <v>75</v>
      </c>
      <c r="D367" s="277">
        <v>12</v>
      </c>
      <c r="E367" s="164">
        <f t="shared" si="5"/>
        <v>525</v>
      </c>
    </row>
    <row r="368" spans="1:5" ht="16.5" customHeight="1">
      <c r="A368" s="70"/>
      <c r="B368" s="152" t="s">
        <v>362</v>
      </c>
      <c r="C368" s="163">
        <v>0</v>
      </c>
      <c r="D368" s="277">
        <v>2</v>
      </c>
      <c r="E368" s="164">
        <f t="shared" si="5"/>
        <v>-100</v>
      </c>
    </row>
    <row r="369" spans="1:5" ht="16.5" customHeight="1">
      <c r="A369" s="70"/>
      <c r="B369" s="83" t="s">
        <v>363</v>
      </c>
      <c r="C369" s="163">
        <v>0</v>
      </c>
      <c r="D369" s="277">
        <v>2</v>
      </c>
      <c r="E369" s="164">
        <f t="shared" si="5"/>
        <v>-100</v>
      </c>
    </row>
    <row r="370" spans="1:5" ht="16.5" customHeight="1">
      <c r="A370" s="70">
        <v>21103</v>
      </c>
      <c r="B370" s="152" t="s">
        <v>364</v>
      </c>
      <c r="C370" s="163">
        <v>419</v>
      </c>
      <c r="D370" s="277">
        <v>7743</v>
      </c>
      <c r="E370" s="164">
        <f t="shared" si="5"/>
        <v>-94.58866072581687</v>
      </c>
    </row>
    <row r="371" spans="1:5" ht="16.5" customHeight="1">
      <c r="A371" s="70">
        <v>2110301</v>
      </c>
      <c r="B371" s="83" t="s">
        <v>365</v>
      </c>
      <c r="C371" s="163">
        <v>225</v>
      </c>
      <c r="D371" s="277">
        <v>467</v>
      </c>
      <c r="E371" s="164">
        <f t="shared" si="5"/>
        <v>-51.82012847965739</v>
      </c>
    </row>
    <row r="372" spans="1:5" ht="16.5" customHeight="1">
      <c r="A372" s="70"/>
      <c r="B372" s="83" t="s">
        <v>366</v>
      </c>
      <c r="C372" s="163">
        <v>0</v>
      </c>
      <c r="D372" s="277">
        <v>7000</v>
      </c>
      <c r="E372" s="164">
        <f t="shared" si="5"/>
        <v>-100</v>
      </c>
    </row>
    <row r="373" spans="1:5" ht="16.5" customHeight="1">
      <c r="A373" s="70"/>
      <c r="B373" s="83" t="s">
        <v>367</v>
      </c>
      <c r="C373" s="163">
        <v>0</v>
      </c>
      <c r="D373" s="277">
        <v>276</v>
      </c>
      <c r="E373" s="164">
        <f t="shared" si="5"/>
        <v>-100</v>
      </c>
    </row>
    <row r="374" spans="1:5" ht="16.5" customHeight="1">
      <c r="A374" s="70">
        <v>2110399</v>
      </c>
      <c r="B374" s="70" t="s">
        <v>368</v>
      </c>
      <c r="C374" s="163">
        <v>194</v>
      </c>
      <c r="D374" s="277"/>
      <c r="E374" s="164">
        <f t="shared" si="5"/>
        <v>0</v>
      </c>
    </row>
    <row r="375" spans="1:5" ht="16.5" customHeight="1">
      <c r="A375" s="70">
        <v>21104</v>
      </c>
      <c r="B375" s="152" t="s">
        <v>369</v>
      </c>
      <c r="C375" s="163">
        <v>150</v>
      </c>
      <c r="D375" s="277">
        <v>442</v>
      </c>
      <c r="E375" s="164">
        <f t="shared" si="5"/>
        <v>-66.06334841628959</v>
      </c>
    </row>
    <row r="376" spans="1:5" ht="16.5" customHeight="1">
      <c r="A376" s="70">
        <v>2110401</v>
      </c>
      <c r="B376" s="83" t="s">
        <v>370</v>
      </c>
      <c r="C376" s="163">
        <v>134</v>
      </c>
      <c r="D376" s="277">
        <v>163</v>
      </c>
      <c r="E376" s="164">
        <f t="shared" si="5"/>
        <v>-17.791411042944787</v>
      </c>
    </row>
    <row r="377" spans="1:5" ht="16.5" customHeight="1">
      <c r="A377" s="70">
        <v>2110402</v>
      </c>
      <c r="B377" s="83" t="s">
        <v>371</v>
      </c>
      <c r="C377" s="163">
        <v>16</v>
      </c>
      <c r="D377" s="277">
        <v>279</v>
      </c>
      <c r="E377" s="164">
        <f t="shared" si="5"/>
        <v>-94.26523297491039</v>
      </c>
    </row>
    <row r="378" spans="1:5" ht="16.5" customHeight="1">
      <c r="A378" s="70"/>
      <c r="B378" s="152" t="s">
        <v>372</v>
      </c>
      <c r="C378" s="163">
        <v>0</v>
      </c>
      <c r="D378" s="277">
        <v>7</v>
      </c>
      <c r="E378" s="164">
        <f t="shared" si="5"/>
        <v>-100</v>
      </c>
    </row>
    <row r="379" spans="1:5" ht="16.5" customHeight="1">
      <c r="A379" s="70"/>
      <c r="B379" s="83" t="s">
        <v>373</v>
      </c>
      <c r="C379" s="163">
        <v>0</v>
      </c>
      <c r="D379" s="277">
        <v>7</v>
      </c>
      <c r="E379" s="164">
        <f t="shared" si="5"/>
        <v>-100</v>
      </c>
    </row>
    <row r="380" spans="1:5" ht="16.5" customHeight="1">
      <c r="A380" s="70">
        <v>21112</v>
      </c>
      <c r="B380" s="155" t="s">
        <v>374</v>
      </c>
      <c r="C380" s="163">
        <v>300</v>
      </c>
      <c r="D380" s="277"/>
      <c r="E380" s="164">
        <f t="shared" si="5"/>
        <v>0</v>
      </c>
    </row>
    <row r="381" spans="1:5" ht="16.5" customHeight="1">
      <c r="A381" s="70">
        <v>2111201</v>
      </c>
      <c r="B381" s="70" t="s">
        <v>375</v>
      </c>
      <c r="C381" s="163">
        <v>300</v>
      </c>
      <c r="D381" s="277"/>
      <c r="E381" s="164">
        <f t="shared" si="5"/>
        <v>0</v>
      </c>
    </row>
    <row r="382" spans="1:5" ht="16.5" customHeight="1">
      <c r="A382" s="70">
        <v>21199</v>
      </c>
      <c r="B382" s="152" t="s">
        <v>376</v>
      </c>
      <c r="C382" s="163">
        <v>1487</v>
      </c>
      <c r="D382" s="277">
        <v>1005</v>
      </c>
      <c r="E382" s="164">
        <f t="shared" si="5"/>
        <v>47.960199004975124</v>
      </c>
    </row>
    <row r="383" spans="1:5" ht="16.5" customHeight="1">
      <c r="A383" s="70">
        <v>2119901</v>
      </c>
      <c r="B383" s="83" t="s">
        <v>377</v>
      </c>
      <c r="C383" s="163">
        <v>1487</v>
      </c>
      <c r="D383" s="277">
        <v>1005</v>
      </c>
      <c r="E383" s="164">
        <f t="shared" si="5"/>
        <v>47.960199004975124</v>
      </c>
    </row>
    <row r="384" spans="1:5" ht="16.5" customHeight="1">
      <c r="A384" s="70">
        <v>212</v>
      </c>
      <c r="B384" s="152" t="s">
        <v>378</v>
      </c>
      <c r="C384" s="163">
        <v>54147</v>
      </c>
      <c r="D384" s="277">
        <v>36648</v>
      </c>
      <c r="E384" s="164">
        <f t="shared" si="5"/>
        <v>47.74885396201702</v>
      </c>
    </row>
    <row r="385" spans="1:5" ht="16.5" customHeight="1">
      <c r="A385" s="70">
        <v>21201</v>
      </c>
      <c r="B385" s="152" t="s">
        <v>379</v>
      </c>
      <c r="C385" s="163">
        <v>12552</v>
      </c>
      <c r="D385" s="277">
        <v>11545</v>
      </c>
      <c r="E385" s="164">
        <f t="shared" si="5"/>
        <v>8.722390645301004</v>
      </c>
    </row>
    <row r="386" spans="1:5" ht="16.5" customHeight="1">
      <c r="A386" s="70">
        <v>2120101</v>
      </c>
      <c r="B386" s="83" t="s">
        <v>65</v>
      </c>
      <c r="C386" s="163">
        <v>10307</v>
      </c>
      <c r="D386" s="277">
        <v>9248</v>
      </c>
      <c r="E386" s="164">
        <f t="shared" si="5"/>
        <v>11.451124567474054</v>
      </c>
    </row>
    <row r="387" spans="1:5" ht="16.5" customHeight="1">
      <c r="A387" s="70">
        <v>2120104</v>
      </c>
      <c r="B387" s="83" t="s">
        <v>380</v>
      </c>
      <c r="C387" s="163">
        <v>328</v>
      </c>
      <c r="D387" s="277">
        <v>464</v>
      </c>
      <c r="E387" s="164">
        <f t="shared" si="5"/>
        <v>-29.310344827586206</v>
      </c>
    </row>
    <row r="388" spans="1:5" ht="16.5" customHeight="1">
      <c r="A388" s="70">
        <v>2120199</v>
      </c>
      <c r="B388" s="83" t="s">
        <v>381</v>
      </c>
      <c r="C388" s="163">
        <v>1917</v>
      </c>
      <c r="D388" s="277">
        <v>1833</v>
      </c>
      <c r="E388" s="164">
        <f t="shared" si="5"/>
        <v>4.582651391162031</v>
      </c>
    </row>
    <row r="389" spans="1:5" ht="16.5" customHeight="1">
      <c r="A389" s="70">
        <v>21202</v>
      </c>
      <c r="B389" s="152" t="s">
        <v>382</v>
      </c>
      <c r="C389" s="163">
        <v>1103</v>
      </c>
      <c r="D389" s="277">
        <v>350</v>
      </c>
      <c r="E389" s="164">
        <f t="shared" si="5"/>
        <v>215.1428571428571</v>
      </c>
    </row>
    <row r="390" spans="1:5" ht="16.5" customHeight="1">
      <c r="A390" s="70">
        <v>2120201</v>
      </c>
      <c r="B390" s="83" t="s">
        <v>383</v>
      </c>
      <c r="C390" s="163">
        <v>1103</v>
      </c>
      <c r="D390" s="277">
        <v>350</v>
      </c>
      <c r="E390" s="164">
        <f t="shared" si="5"/>
        <v>215.1428571428571</v>
      </c>
    </row>
    <row r="391" spans="1:5" ht="16.5" customHeight="1">
      <c r="A391" s="70">
        <v>21203</v>
      </c>
      <c r="B391" s="152" t="s">
        <v>384</v>
      </c>
      <c r="C391" s="163">
        <v>25805</v>
      </c>
      <c r="D391" s="277">
        <v>19777</v>
      </c>
      <c r="E391" s="164">
        <f aca="true" t="shared" si="6" ref="E391:E454">_xlfn.IFERROR(C391/D391*100-100,0)</f>
        <v>30.479850331192807</v>
      </c>
    </row>
    <row r="392" spans="1:5" ht="16.5" customHeight="1">
      <c r="A392" s="70">
        <v>2120303</v>
      </c>
      <c r="B392" s="83" t="s">
        <v>385</v>
      </c>
      <c r="C392" s="163">
        <v>15028</v>
      </c>
      <c r="D392" s="277">
        <v>13303</v>
      </c>
      <c r="E392" s="164">
        <f t="shared" si="6"/>
        <v>12.966999924828997</v>
      </c>
    </row>
    <row r="393" spans="1:5" ht="16.5" customHeight="1">
      <c r="A393" s="70">
        <v>2120399</v>
      </c>
      <c r="B393" s="83" t="s">
        <v>386</v>
      </c>
      <c r="C393" s="163">
        <v>10777</v>
      </c>
      <c r="D393" s="277">
        <v>6474</v>
      </c>
      <c r="E393" s="164">
        <f t="shared" si="6"/>
        <v>66.46586345381527</v>
      </c>
    </row>
    <row r="394" spans="1:5" ht="16.5" customHeight="1">
      <c r="A394" s="70">
        <v>21205</v>
      </c>
      <c r="B394" s="152" t="s">
        <v>387</v>
      </c>
      <c r="C394" s="163">
        <v>1681</v>
      </c>
      <c r="D394" s="277">
        <v>1444</v>
      </c>
      <c r="E394" s="164">
        <f t="shared" si="6"/>
        <v>16.41274238227146</v>
      </c>
    </row>
    <row r="395" spans="1:5" ht="16.5" customHeight="1">
      <c r="A395" s="70">
        <v>2120501</v>
      </c>
      <c r="B395" s="83" t="s">
        <v>388</v>
      </c>
      <c r="C395" s="163">
        <v>1681</v>
      </c>
      <c r="D395" s="277">
        <v>1444</v>
      </c>
      <c r="E395" s="164">
        <f t="shared" si="6"/>
        <v>16.41274238227146</v>
      </c>
    </row>
    <row r="396" spans="1:5" ht="16.5" customHeight="1">
      <c r="A396" s="70">
        <v>21299</v>
      </c>
      <c r="B396" s="152" t="s">
        <v>389</v>
      </c>
      <c r="C396" s="163">
        <v>13006</v>
      </c>
      <c r="D396" s="277">
        <v>3532</v>
      </c>
      <c r="E396" s="164">
        <f t="shared" si="6"/>
        <v>268.23329558323894</v>
      </c>
    </row>
    <row r="397" spans="1:5" ht="16.5" customHeight="1">
      <c r="A397" s="70">
        <v>2129999</v>
      </c>
      <c r="B397" s="83" t="s">
        <v>390</v>
      </c>
      <c r="C397" s="163">
        <v>13006</v>
      </c>
      <c r="D397" s="277">
        <v>3532</v>
      </c>
      <c r="E397" s="164">
        <f t="shared" si="6"/>
        <v>268.23329558323894</v>
      </c>
    </row>
    <row r="398" spans="1:5" ht="16.5" customHeight="1">
      <c r="A398" s="70">
        <v>213</v>
      </c>
      <c r="B398" s="152" t="s">
        <v>391</v>
      </c>
      <c r="C398" s="163">
        <v>91173</v>
      </c>
      <c r="D398" s="277">
        <v>73764</v>
      </c>
      <c r="E398" s="164">
        <f t="shared" si="6"/>
        <v>23.60094354969904</v>
      </c>
    </row>
    <row r="399" spans="1:5" ht="16.5" customHeight="1">
      <c r="A399" s="70">
        <v>21301</v>
      </c>
      <c r="B399" s="152" t="s">
        <v>392</v>
      </c>
      <c r="C399" s="163">
        <v>21485</v>
      </c>
      <c r="D399" s="277">
        <v>18365</v>
      </c>
      <c r="E399" s="164">
        <f t="shared" si="6"/>
        <v>16.98883746256466</v>
      </c>
    </row>
    <row r="400" spans="1:5" ht="16.5" customHeight="1">
      <c r="A400" s="70">
        <v>2130101</v>
      </c>
      <c r="B400" s="83" t="s">
        <v>65</v>
      </c>
      <c r="C400" s="163">
        <v>2951</v>
      </c>
      <c r="D400" s="277">
        <v>2380</v>
      </c>
      <c r="E400" s="164">
        <f t="shared" si="6"/>
        <v>23.991596638655466</v>
      </c>
    </row>
    <row r="401" spans="1:5" ht="16.5" customHeight="1">
      <c r="A401" s="70">
        <v>2130104</v>
      </c>
      <c r="B401" s="83" t="s">
        <v>77</v>
      </c>
      <c r="C401" s="163">
        <v>10326</v>
      </c>
      <c r="D401" s="277">
        <v>7699</v>
      </c>
      <c r="E401" s="164">
        <f t="shared" si="6"/>
        <v>34.12131445642291</v>
      </c>
    </row>
    <row r="402" spans="1:5" ht="16.5" customHeight="1">
      <c r="A402" s="70">
        <v>2130106</v>
      </c>
      <c r="B402" s="83" t="s">
        <v>393</v>
      </c>
      <c r="C402" s="163">
        <v>376</v>
      </c>
      <c r="D402" s="277">
        <v>337</v>
      </c>
      <c r="E402" s="164">
        <f t="shared" si="6"/>
        <v>11.572700296735917</v>
      </c>
    </row>
    <row r="403" spans="1:5" ht="16.5" customHeight="1">
      <c r="A403" s="70">
        <v>2130108</v>
      </c>
      <c r="B403" s="83" t="s">
        <v>394</v>
      </c>
      <c r="C403" s="163">
        <v>134</v>
      </c>
      <c r="D403" s="277">
        <v>131</v>
      </c>
      <c r="E403" s="164">
        <f t="shared" si="6"/>
        <v>2.290076335877856</v>
      </c>
    </row>
    <row r="404" spans="1:5" ht="16.5" customHeight="1">
      <c r="A404" s="70">
        <v>2130109</v>
      </c>
      <c r="B404" s="83" t="s">
        <v>395</v>
      </c>
      <c r="C404" s="163">
        <v>62</v>
      </c>
      <c r="D404" s="277">
        <v>100</v>
      </c>
      <c r="E404" s="164">
        <f t="shared" si="6"/>
        <v>-38</v>
      </c>
    </row>
    <row r="405" spans="1:5" ht="16.5" customHeight="1">
      <c r="A405" s="70"/>
      <c r="B405" s="83" t="s">
        <v>396</v>
      </c>
      <c r="C405" s="163">
        <v>0</v>
      </c>
      <c r="D405" s="277">
        <v>4</v>
      </c>
      <c r="E405" s="164">
        <f t="shared" si="6"/>
        <v>-100</v>
      </c>
    </row>
    <row r="406" spans="1:5" ht="16.5" customHeight="1">
      <c r="A406" s="70">
        <v>2130119</v>
      </c>
      <c r="B406" s="83" t="s">
        <v>397</v>
      </c>
      <c r="C406" s="163">
        <v>50</v>
      </c>
      <c r="D406" s="277">
        <v>472</v>
      </c>
      <c r="E406" s="164">
        <f t="shared" si="6"/>
        <v>-89.40677966101696</v>
      </c>
    </row>
    <row r="407" spans="1:5" ht="16.5" customHeight="1">
      <c r="A407" s="70">
        <v>2130120</v>
      </c>
      <c r="B407" s="83" t="s">
        <v>398</v>
      </c>
      <c r="C407" s="163">
        <v>6</v>
      </c>
      <c r="D407" s="277">
        <v>180</v>
      </c>
      <c r="E407" s="164">
        <f t="shared" si="6"/>
        <v>-96.66666666666667</v>
      </c>
    </row>
    <row r="408" spans="1:5" ht="16.5" customHeight="1">
      <c r="A408" s="70">
        <v>2130122</v>
      </c>
      <c r="B408" s="83" t="s">
        <v>399</v>
      </c>
      <c r="C408" s="163">
        <v>431</v>
      </c>
      <c r="D408" s="277">
        <v>714</v>
      </c>
      <c r="E408" s="164">
        <f t="shared" si="6"/>
        <v>-39.635854341736696</v>
      </c>
    </row>
    <row r="409" spans="1:5" ht="16.5" customHeight="1">
      <c r="A409" s="70">
        <v>2130124</v>
      </c>
      <c r="B409" s="83" t="s">
        <v>400</v>
      </c>
      <c r="C409" s="163">
        <v>354</v>
      </c>
      <c r="D409" s="277">
        <v>321</v>
      </c>
      <c r="E409" s="164">
        <f t="shared" si="6"/>
        <v>10.280373831775691</v>
      </c>
    </row>
    <row r="410" spans="1:5" ht="16.5" customHeight="1">
      <c r="A410" s="70">
        <v>2130125</v>
      </c>
      <c r="B410" s="83" t="s">
        <v>401</v>
      </c>
      <c r="C410" s="163">
        <v>34</v>
      </c>
      <c r="D410" s="277">
        <v>36</v>
      </c>
      <c r="E410" s="164">
        <f t="shared" si="6"/>
        <v>-5.555555555555557</v>
      </c>
    </row>
    <row r="411" spans="1:5" ht="16.5" customHeight="1">
      <c r="A411" s="70">
        <v>2130126</v>
      </c>
      <c r="B411" s="83" t="s">
        <v>402</v>
      </c>
      <c r="C411" s="163">
        <v>215</v>
      </c>
      <c r="D411" s="277">
        <v>0</v>
      </c>
      <c r="E411" s="164">
        <f t="shared" si="6"/>
        <v>0</v>
      </c>
    </row>
    <row r="412" spans="1:5" ht="16.5" customHeight="1">
      <c r="A412" s="70">
        <v>2130135</v>
      </c>
      <c r="B412" s="83" t="s">
        <v>403</v>
      </c>
      <c r="C412" s="163">
        <v>932</v>
      </c>
      <c r="D412" s="277">
        <v>60</v>
      </c>
      <c r="E412" s="164">
        <f t="shared" si="6"/>
        <v>1453.3333333333333</v>
      </c>
    </row>
    <row r="413" spans="1:5" ht="16.5" customHeight="1">
      <c r="A413" s="70">
        <v>2130148</v>
      </c>
      <c r="B413" s="83"/>
      <c r="C413" s="163">
        <v>287</v>
      </c>
      <c r="D413" s="277"/>
      <c r="E413" s="164">
        <f t="shared" si="6"/>
        <v>0</v>
      </c>
    </row>
    <row r="414" spans="1:5" ht="16.5" customHeight="1">
      <c r="A414" s="70">
        <v>2130152</v>
      </c>
      <c r="B414" s="83" t="s">
        <v>404</v>
      </c>
      <c r="C414" s="163">
        <v>119</v>
      </c>
      <c r="D414" s="277">
        <v>165</v>
      </c>
      <c r="E414" s="164">
        <f t="shared" si="6"/>
        <v>-27.878787878787875</v>
      </c>
    </row>
    <row r="415" spans="1:5" ht="16.5" customHeight="1">
      <c r="A415" s="70">
        <v>2130199</v>
      </c>
      <c r="B415" s="83" t="s">
        <v>405</v>
      </c>
      <c r="C415" s="163">
        <v>5208</v>
      </c>
      <c r="D415" s="277">
        <v>5766</v>
      </c>
      <c r="E415" s="164">
        <f t="shared" si="6"/>
        <v>-9.677419354838719</v>
      </c>
    </row>
    <row r="416" spans="1:5" ht="16.5" customHeight="1">
      <c r="A416" s="70">
        <v>21302</v>
      </c>
      <c r="B416" s="152" t="s">
        <v>406</v>
      </c>
      <c r="C416" s="163">
        <v>19064</v>
      </c>
      <c r="D416" s="277">
        <v>8717</v>
      </c>
      <c r="E416" s="164">
        <f t="shared" si="6"/>
        <v>118.69909372490537</v>
      </c>
    </row>
    <row r="417" spans="1:5" ht="16.5" customHeight="1">
      <c r="A417" s="70">
        <v>2130201</v>
      </c>
      <c r="B417" s="83" t="s">
        <v>65</v>
      </c>
      <c r="C417" s="163">
        <v>3090</v>
      </c>
      <c r="D417" s="277">
        <v>2661</v>
      </c>
      <c r="E417" s="164">
        <f t="shared" si="6"/>
        <v>16.12175873731681</v>
      </c>
    </row>
    <row r="418" spans="1:5" ht="16.5" customHeight="1">
      <c r="A418" s="70">
        <v>2130204</v>
      </c>
      <c r="B418" s="83" t="s">
        <v>407</v>
      </c>
      <c r="C418" s="163">
        <v>3105</v>
      </c>
      <c r="D418" s="277">
        <v>3145</v>
      </c>
      <c r="E418" s="164">
        <f t="shared" si="6"/>
        <v>-1.2718600953895134</v>
      </c>
    </row>
    <row r="419" spans="1:5" ht="16.5" customHeight="1">
      <c r="A419" s="70">
        <v>2130205</v>
      </c>
      <c r="B419" s="83" t="s">
        <v>408</v>
      </c>
      <c r="C419" s="163">
        <v>494</v>
      </c>
      <c r="D419" s="277">
        <v>271</v>
      </c>
      <c r="E419" s="164">
        <f t="shared" si="6"/>
        <v>82.28782287822878</v>
      </c>
    </row>
    <row r="420" spans="1:5" ht="16.5" customHeight="1">
      <c r="A420" s="70"/>
      <c r="B420" s="83" t="s">
        <v>409</v>
      </c>
      <c r="C420" s="163">
        <v>0</v>
      </c>
      <c r="D420" s="277">
        <v>5</v>
      </c>
      <c r="E420" s="164">
        <f t="shared" si="6"/>
        <v>-100</v>
      </c>
    </row>
    <row r="421" spans="1:5" ht="16.5" customHeight="1">
      <c r="A421" s="70">
        <v>2130209</v>
      </c>
      <c r="B421" s="83" t="s">
        <v>410</v>
      </c>
      <c r="C421" s="163">
        <v>8569</v>
      </c>
      <c r="D421" s="277">
        <v>0</v>
      </c>
      <c r="E421" s="164">
        <f t="shared" si="6"/>
        <v>0</v>
      </c>
    </row>
    <row r="422" spans="1:5" ht="16.5" customHeight="1">
      <c r="A422" s="70">
        <v>2130213</v>
      </c>
      <c r="B422" s="70" t="s">
        <v>411</v>
      </c>
      <c r="C422" s="163">
        <v>14</v>
      </c>
      <c r="D422" s="277"/>
      <c r="E422" s="164">
        <f t="shared" si="6"/>
        <v>0</v>
      </c>
    </row>
    <row r="423" spans="1:5" ht="16.5" customHeight="1">
      <c r="A423" s="70"/>
      <c r="B423" s="83" t="s">
        <v>412</v>
      </c>
      <c r="C423" s="163">
        <v>0</v>
      </c>
      <c r="D423" s="277">
        <v>317</v>
      </c>
      <c r="E423" s="164">
        <f t="shared" si="6"/>
        <v>-100</v>
      </c>
    </row>
    <row r="424" spans="1:5" ht="16.5" customHeight="1">
      <c r="A424" s="70">
        <v>2130234</v>
      </c>
      <c r="B424" s="83" t="s">
        <v>413</v>
      </c>
      <c r="C424" s="163">
        <v>1034</v>
      </c>
      <c r="D424" s="277">
        <v>1169</v>
      </c>
      <c r="E424" s="164">
        <f t="shared" si="6"/>
        <v>-11.548331907613345</v>
      </c>
    </row>
    <row r="425" spans="1:5" ht="16.5" customHeight="1">
      <c r="A425" s="70">
        <v>2130299</v>
      </c>
      <c r="B425" s="83" t="s">
        <v>414</v>
      </c>
      <c r="C425" s="163">
        <v>2758</v>
      </c>
      <c r="D425" s="277">
        <v>1149</v>
      </c>
      <c r="E425" s="164">
        <f t="shared" si="6"/>
        <v>140.03481288076588</v>
      </c>
    </row>
    <row r="426" spans="1:5" ht="16.5" customHeight="1">
      <c r="A426" s="70">
        <v>21303</v>
      </c>
      <c r="B426" s="152" t="s">
        <v>415</v>
      </c>
      <c r="C426" s="163">
        <v>27474</v>
      </c>
      <c r="D426" s="277">
        <v>26960</v>
      </c>
      <c r="E426" s="164">
        <f t="shared" si="6"/>
        <v>1.906528189910972</v>
      </c>
    </row>
    <row r="427" spans="1:5" ht="16.5" customHeight="1">
      <c r="A427" s="70">
        <v>2130301</v>
      </c>
      <c r="B427" s="83" t="s">
        <v>65</v>
      </c>
      <c r="C427" s="163">
        <v>3480</v>
      </c>
      <c r="D427" s="277">
        <v>3110</v>
      </c>
      <c r="E427" s="164">
        <f t="shared" si="6"/>
        <v>11.897106109324753</v>
      </c>
    </row>
    <row r="428" spans="1:5" ht="16.5" customHeight="1">
      <c r="A428" s="70">
        <v>2130304</v>
      </c>
      <c r="B428" s="83" t="s">
        <v>416</v>
      </c>
      <c r="C428" s="163">
        <v>15</v>
      </c>
      <c r="D428" s="277">
        <v>179</v>
      </c>
      <c r="E428" s="164">
        <f t="shared" si="6"/>
        <v>-91.62011173184358</v>
      </c>
    </row>
    <row r="429" spans="1:5" ht="16.5" customHeight="1">
      <c r="A429" s="70">
        <v>2130305</v>
      </c>
      <c r="B429" s="83" t="s">
        <v>417</v>
      </c>
      <c r="C429" s="163">
        <v>11130</v>
      </c>
      <c r="D429" s="277">
        <v>17484</v>
      </c>
      <c r="E429" s="164">
        <f t="shared" si="6"/>
        <v>-36.341798215511325</v>
      </c>
    </row>
    <row r="430" spans="1:5" ht="16.5" customHeight="1">
      <c r="A430" s="70">
        <v>2130306</v>
      </c>
      <c r="B430" s="83" t="s">
        <v>418</v>
      </c>
      <c r="C430" s="163">
        <v>141</v>
      </c>
      <c r="D430" s="277">
        <v>128</v>
      </c>
      <c r="E430" s="164">
        <f t="shared" si="6"/>
        <v>10.15625</v>
      </c>
    </row>
    <row r="431" spans="1:5" ht="16.5" customHeight="1">
      <c r="A431" s="70">
        <v>2130308</v>
      </c>
      <c r="B431" s="83" t="s">
        <v>419</v>
      </c>
      <c r="C431" s="163">
        <v>200</v>
      </c>
      <c r="D431" s="277">
        <v>243</v>
      </c>
      <c r="E431" s="164">
        <f t="shared" si="6"/>
        <v>-17.6954732510288</v>
      </c>
    </row>
    <row r="432" spans="1:5" ht="16.5" customHeight="1">
      <c r="A432" s="70">
        <v>2130313</v>
      </c>
      <c r="B432" s="83" t="s">
        <v>420</v>
      </c>
      <c r="C432" s="163">
        <v>54</v>
      </c>
      <c r="D432" s="277">
        <v>28</v>
      </c>
      <c r="E432" s="164">
        <f t="shared" si="6"/>
        <v>92.85714285714286</v>
      </c>
    </row>
    <row r="433" spans="1:5" ht="16.5" customHeight="1">
      <c r="A433" s="70">
        <v>2130314</v>
      </c>
      <c r="B433" s="83" t="s">
        <v>421</v>
      </c>
      <c r="C433" s="163">
        <v>452</v>
      </c>
      <c r="D433" s="277">
        <v>338</v>
      </c>
      <c r="E433" s="164">
        <f t="shared" si="6"/>
        <v>33.72781065088756</v>
      </c>
    </row>
    <row r="434" spans="1:5" ht="16.5" customHeight="1">
      <c r="A434" s="70">
        <v>2130316</v>
      </c>
      <c r="B434" s="83" t="s">
        <v>422</v>
      </c>
      <c r="C434" s="163">
        <v>1041</v>
      </c>
      <c r="D434" s="277">
        <v>3332</v>
      </c>
      <c r="E434" s="164">
        <f t="shared" si="6"/>
        <v>-68.75750300120049</v>
      </c>
    </row>
    <row r="435" spans="1:5" ht="16.5" customHeight="1">
      <c r="A435" s="70">
        <v>2130319</v>
      </c>
      <c r="B435" s="70" t="s">
        <v>423</v>
      </c>
      <c r="C435" s="163">
        <v>703</v>
      </c>
      <c r="D435" s="277"/>
      <c r="E435" s="164">
        <f t="shared" si="6"/>
        <v>0</v>
      </c>
    </row>
    <row r="436" spans="1:5" ht="16.5" customHeight="1">
      <c r="A436" s="70">
        <v>2130321</v>
      </c>
      <c r="B436" s="70" t="s">
        <v>424</v>
      </c>
      <c r="C436" s="163">
        <v>36</v>
      </c>
      <c r="D436" s="277"/>
      <c r="E436" s="164">
        <f t="shared" si="6"/>
        <v>0</v>
      </c>
    </row>
    <row r="437" spans="1:5" ht="16.5" customHeight="1">
      <c r="A437" s="70">
        <v>2130335</v>
      </c>
      <c r="B437" s="83" t="s">
        <v>425</v>
      </c>
      <c r="C437" s="163">
        <v>635</v>
      </c>
      <c r="D437" s="277">
        <v>1793</v>
      </c>
      <c r="E437" s="164">
        <f t="shared" si="6"/>
        <v>-64.58449525934188</v>
      </c>
    </row>
    <row r="438" spans="1:5" ht="16.5" customHeight="1">
      <c r="A438" s="70">
        <v>2130399</v>
      </c>
      <c r="B438" s="83" t="s">
        <v>426</v>
      </c>
      <c r="C438" s="163">
        <v>9587</v>
      </c>
      <c r="D438" s="277">
        <v>325</v>
      </c>
      <c r="E438" s="164">
        <f t="shared" si="6"/>
        <v>2849.846153846154</v>
      </c>
    </row>
    <row r="439" spans="1:5" ht="16.5" customHeight="1">
      <c r="A439" s="70">
        <v>21305</v>
      </c>
      <c r="B439" s="152" t="s">
        <v>427</v>
      </c>
      <c r="C439" s="163">
        <v>3749</v>
      </c>
      <c r="D439" s="277">
        <v>2469</v>
      </c>
      <c r="E439" s="164">
        <f t="shared" si="6"/>
        <v>51.84285135682464</v>
      </c>
    </row>
    <row r="440" spans="1:5" ht="16.5" customHeight="1">
      <c r="A440" s="70"/>
      <c r="B440" s="83" t="s">
        <v>74</v>
      </c>
      <c r="C440" s="163">
        <v>0</v>
      </c>
      <c r="D440" s="277">
        <v>15</v>
      </c>
      <c r="E440" s="164">
        <f t="shared" si="6"/>
        <v>-100</v>
      </c>
    </row>
    <row r="441" spans="1:5" ht="16.5" customHeight="1">
      <c r="A441" s="70">
        <v>2130504</v>
      </c>
      <c r="B441" s="83" t="s">
        <v>428</v>
      </c>
      <c r="C441" s="163">
        <v>106</v>
      </c>
      <c r="D441" s="277">
        <v>1002</v>
      </c>
      <c r="E441" s="164">
        <f t="shared" si="6"/>
        <v>-89.42115768463074</v>
      </c>
    </row>
    <row r="442" spans="1:5" ht="16.5" customHeight="1">
      <c r="A442" s="70">
        <v>2130505</v>
      </c>
      <c r="B442" s="83" t="s">
        <v>429</v>
      </c>
      <c r="C442" s="163">
        <v>2196</v>
      </c>
      <c r="D442" s="277">
        <v>777</v>
      </c>
      <c r="E442" s="164">
        <f t="shared" si="6"/>
        <v>182.62548262548262</v>
      </c>
    </row>
    <row r="443" spans="1:5" ht="16.5" customHeight="1">
      <c r="A443" s="70">
        <v>2130506</v>
      </c>
      <c r="B443" s="83" t="s">
        <v>430</v>
      </c>
      <c r="C443" s="163">
        <v>133</v>
      </c>
      <c r="D443" s="277">
        <v>516</v>
      </c>
      <c r="E443" s="164">
        <f t="shared" si="6"/>
        <v>-74.2248062015504</v>
      </c>
    </row>
    <row r="444" spans="1:5" ht="16.5" customHeight="1">
      <c r="A444" s="70"/>
      <c r="B444" s="83" t="s">
        <v>431</v>
      </c>
      <c r="C444" s="163">
        <v>0</v>
      </c>
      <c r="D444" s="277">
        <v>62</v>
      </c>
      <c r="E444" s="164">
        <f t="shared" si="6"/>
        <v>-100</v>
      </c>
    </row>
    <row r="445" spans="1:5" ht="16.5" customHeight="1">
      <c r="A445" s="70">
        <v>2130599</v>
      </c>
      <c r="B445" s="83" t="s">
        <v>432</v>
      </c>
      <c r="C445" s="163">
        <v>1314</v>
      </c>
      <c r="D445" s="277">
        <v>97</v>
      </c>
      <c r="E445" s="164">
        <f t="shared" si="6"/>
        <v>1254.639175257732</v>
      </c>
    </row>
    <row r="446" spans="1:5" ht="16.5" customHeight="1">
      <c r="A446" s="70">
        <v>21306</v>
      </c>
      <c r="B446" s="152" t="s">
        <v>433</v>
      </c>
      <c r="C446" s="163">
        <v>195</v>
      </c>
      <c r="D446" s="277">
        <v>691</v>
      </c>
      <c r="E446" s="164">
        <f t="shared" si="6"/>
        <v>-71.78002894356005</v>
      </c>
    </row>
    <row r="447" spans="1:5" ht="16.5" customHeight="1">
      <c r="A447" s="70"/>
      <c r="B447" s="83" t="s">
        <v>434</v>
      </c>
      <c r="C447" s="163">
        <v>0</v>
      </c>
      <c r="D447" s="277">
        <v>163</v>
      </c>
      <c r="E447" s="164">
        <f t="shared" si="6"/>
        <v>-100</v>
      </c>
    </row>
    <row r="448" spans="1:5" ht="16.5" customHeight="1">
      <c r="A448" s="70">
        <v>2130699</v>
      </c>
      <c r="B448" s="83" t="s">
        <v>435</v>
      </c>
      <c r="C448" s="163">
        <v>195</v>
      </c>
      <c r="D448" s="277">
        <v>528</v>
      </c>
      <c r="E448" s="164">
        <f t="shared" si="6"/>
        <v>-63.06818181818182</v>
      </c>
    </row>
    <row r="449" spans="1:5" ht="16.5" customHeight="1">
      <c r="A449" s="70">
        <v>21307</v>
      </c>
      <c r="B449" s="152" t="s">
        <v>436</v>
      </c>
      <c r="C449" s="163">
        <v>17343</v>
      </c>
      <c r="D449" s="277">
        <v>15639</v>
      </c>
      <c r="E449" s="164">
        <f t="shared" si="6"/>
        <v>10.895837329752538</v>
      </c>
    </row>
    <row r="450" spans="1:5" ht="16.5" customHeight="1">
      <c r="A450" s="70">
        <v>2130701</v>
      </c>
      <c r="B450" s="83" t="s">
        <v>437</v>
      </c>
      <c r="C450" s="163">
        <v>7314</v>
      </c>
      <c r="D450" s="277">
        <v>6722</v>
      </c>
      <c r="E450" s="164">
        <f t="shared" si="6"/>
        <v>8.806902707527527</v>
      </c>
    </row>
    <row r="451" spans="1:5" ht="16.5" customHeight="1">
      <c r="A451" s="70">
        <v>2130705</v>
      </c>
      <c r="B451" s="83" t="s">
        <v>438</v>
      </c>
      <c r="C451" s="163">
        <v>8832</v>
      </c>
      <c r="D451" s="277">
        <v>8383</v>
      </c>
      <c r="E451" s="164">
        <f t="shared" si="6"/>
        <v>5.356077776452352</v>
      </c>
    </row>
    <row r="452" spans="1:5" ht="16.5" customHeight="1">
      <c r="A452" s="70">
        <v>2130706</v>
      </c>
      <c r="B452" s="83" t="s">
        <v>439</v>
      </c>
      <c r="C452" s="163">
        <v>107</v>
      </c>
      <c r="D452" s="277">
        <v>81</v>
      </c>
      <c r="E452" s="164">
        <f t="shared" si="6"/>
        <v>32.09876543209879</v>
      </c>
    </row>
    <row r="453" spans="1:5" ht="16.5" customHeight="1">
      <c r="A453" s="70">
        <v>2130707</v>
      </c>
      <c r="B453" s="83" t="s">
        <v>440</v>
      </c>
      <c r="C453" s="163">
        <v>958</v>
      </c>
      <c r="D453" s="277">
        <v>416</v>
      </c>
      <c r="E453" s="164">
        <f t="shared" si="6"/>
        <v>130.28846153846155</v>
      </c>
    </row>
    <row r="454" spans="1:5" ht="16.5" customHeight="1">
      <c r="A454" s="70">
        <v>2130799</v>
      </c>
      <c r="B454" s="83" t="s">
        <v>441</v>
      </c>
      <c r="C454" s="163">
        <v>132</v>
      </c>
      <c r="D454" s="277">
        <v>37</v>
      </c>
      <c r="E454" s="164">
        <f t="shared" si="6"/>
        <v>256.7567567567568</v>
      </c>
    </row>
    <row r="455" spans="1:5" ht="16.5" customHeight="1">
      <c r="A455" s="70">
        <v>21308</v>
      </c>
      <c r="B455" s="155" t="s">
        <v>442</v>
      </c>
      <c r="C455" s="163">
        <v>88</v>
      </c>
      <c r="D455" s="277"/>
      <c r="E455" s="164">
        <f aca="true" t="shared" si="7" ref="E455:E518">_xlfn.IFERROR(C455/D455*100-100,0)</f>
        <v>0</v>
      </c>
    </row>
    <row r="456" spans="1:5" ht="16.5" customHeight="1">
      <c r="A456" s="70">
        <v>2130803</v>
      </c>
      <c r="B456" s="70" t="s">
        <v>443</v>
      </c>
      <c r="C456" s="163">
        <v>88</v>
      </c>
      <c r="D456" s="277"/>
      <c r="E456" s="164">
        <f t="shared" si="7"/>
        <v>0</v>
      </c>
    </row>
    <row r="457" spans="1:5" ht="16.5" customHeight="1">
      <c r="A457" s="70">
        <v>21399</v>
      </c>
      <c r="B457" s="152" t="s">
        <v>444</v>
      </c>
      <c r="C457" s="163">
        <v>1775</v>
      </c>
      <c r="D457" s="277">
        <v>923</v>
      </c>
      <c r="E457" s="164">
        <f t="shared" si="7"/>
        <v>92.30769230769232</v>
      </c>
    </row>
    <row r="458" spans="1:5" ht="16.5" customHeight="1">
      <c r="A458" s="70">
        <v>2139999</v>
      </c>
      <c r="B458" s="83" t="s">
        <v>445</v>
      </c>
      <c r="C458" s="163">
        <v>1775</v>
      </c>
      <c r="D458" s="277">
        <v>923</v>
      </c>
      <c r="E458" s="164">
        <f t="shared" si="7"/>
        <v>92.30769230769232</v>
      </c>
    </row>
    <row r="459" spans="1:5" ht="16.5" customHeight="1">
      <c r="A459" s="70">
        <v>214</v>
      </c>
      <c r="B459" s="152" t="s">
        <v>446</v>
      </c>
      <c r="C459" s="163">
        <v>22078</v>
      </c>
      <c r="D459" s="277">
        <v>27142</v>
      </c>
      <c r="E459" s="164">
        <f t="shared" si="7"/>
        <v>-18.657431287303808</v>
      </c>
    </row>
    <row r="460" spans="1:5" ht="16.5" customHeight="1">
      <c r="A460" s="70">
        <v>21401</v>
      </c>
      <c r="B460" s="152" t="s">
        <v>447</v>
      </c>
      <c r="C460" s="163">
        <v>15764</v>
      </c>
      <c r="D460" s="277">
        <v>26173</v>
      </c>
      <c r="E460" s="164">
        <f t="shared" si="7"/>
        <v>-39.76999197646429</v>
      </c>
    </row>
    <row r="461" spans="1:5" ht="16.5" customHeight="1">
      <c r="A461" s="70">
        <v>2140101</v>
      </c>
      <c r="B461" s="83" t="s">
        <v>65</v>
      </c>
      <c r="C461" s="163">
        <v>5628</v>
      </c>
      <c r="D461" s="277">
        <v>5262</v>
      </c>
      <c r="E461" s="164">
        <f t="shared" si="7"/>
        <v>6.955530216647659</v>
      </c>
    </row>
    <row r="462" spans="1:5" ht="16.5" customHeight="1">
      <c r="A462" s="70"/>
      <c r="B462" s="83" t="s">
        <v>448</v>
      </c>
      <c r="C462" s="163">
        <v>0</v>
      </c>
      <c r="D462" s="277">
        <v>5000</v>
      </c>
      <c r="E462" s="164">
        <f t="shared" si="7"/>
        <v>-100</v>
      </c>
    </row>
    <row r="463" spans="1:5" ht="16.5" customHeight="1">
      <c r="A463" s="70"/>
      <c r="B463" s="83" t="s">
        <v>449</v>
      </c>
      <c r="C463" s="163">
        <v>0</v>
      </c>
      <c r="D463" s="277">
        <v>5500</v>
      </c>
      <c r="E463" s="164">
        <f t="shared" si="7"/>
        <v>-100</v>
      </c>
    </row>
    <row r="464" spans="1:5" ht="16.5" customHeight="1">
      <c r="A464" s="70"/>
      <c r="B464" s="83" t="s">
        <v>450</v>
      </c>
      <c r="C464" s="163">
        <v>0</v>
      </c>
      <c r="D464" s="277">
        <v>45</v>
      </c>
      <c r="E464" s="164">
        <f t="shared" si="7"/>
        <v>-100</v>
      </c>
    </row>
    <row r="465" spans="1:5" ht="16.5" customHeight="1">
      <c r="A465" s="70">
        <v>2140199</v>
      </c>
      <c r="B465" s="83" t="s">
        <v>451</v>
      </c>
      <c r="C465" s="163">
        <v>10136</v>
      </c>
      <c r="D465" s="277">
        <v>10366</v>
      </c>
      <c r="E465" s="164">
        <f t="shared" si="7"/>
        <v>-2.218792205286519</v>
      </c>
    </row>
    <row r="466" spans="1:5" ht="16.5" customHeight="1">
      <c r="A466" s="70">
        <v>21404</v>
      </c>
      <c r="B466" s="152" t="s">
        <v>452</v>
      </c>
      <c r="C466" s="163">
        <v>2687</v>
      </c>
      <c r="D466" s="277">
        <v>0</v>
      </c>
      <c r="E466" s="164">
        <f t="shared" si="7"/>
        <v>0</v>
      </c>
    </row>
    <row r="467" spans="1:5" ht="16.5" customHeight="1">
      <c r="A467" s="70">
        <v>2140401</v>
      </c>
      <c r="B467" s="83" t="s">
        <v>453</v>
      </c>
      <c r="C467" s="163">
        <v>347</v>
      </c>
      <c r="D467" s="277">
        <v>0</v>
      </c>
      <c r="E467" s="164">
        <f t="shared" si="7"/>
        <v>0</v>
      </c>
    </row>
    <row r="468" spans="1:5" ht="16.5" customHeight="1">
      <c r="A468" s="70">
        <v>2140402</v>
      </c>
      <c r="B468" s="70" t="s">
        <v>454</v>
      </c>
      <c r="C468" s="163">
        <v>2103</v>
      </c>
      <c r="D468" s="277"/>
      <c r="E468" s="164">
        <f t="shared" si="7"/>
        <v>0</v>
      </c>
    </row>
    <row r="469" spans="1:5" ht="16.5" customHeight="1">
      <c r="A469" s="70">
        <v>2140403</v>
      </c>
      <c r="B469" s="70" t="s">
        <v>455</v>
      </c>
      <c r="C469" s="163">
        <v>237</v>
      </c>
      <c r="D469" s="277"/>
      <c r="E469" s="164">
        <f t="shared" si="7"/>
        <v>0</v>
      </c>
    </row>
    <row r="470" spans="1:5" ht="16.5" customHeight="1">
      <c r="A470" s="70">
        <v>21406</v>
      </c>
      <c r="B470" s="152" t="s">
        <v>456</v>
      </c>
      <c r="C470" s="163">
        <v>3627</v>
      </c>
      <c r="D470" s="277">
        <v>969</v>
      </c>
      <c r="E470" s="164">
        <f t="shared" si="7"/>
        <v>274.3034055727554</v>
      </c>
    </row>
    <row r="471" spans="1:5" ht="16.5" customHeight="1">
      <c r="A471" s="70">
        <v>2140601</v>
      </c>
      <c r="B471" s="70" t="s">
        <v>457</v>
      </c>
      <c r="C471" s="163">
        <v>1226</v>
      </c>
      <c r="D471" s="277"/>
      <c r="E471" s="164">
        <f t="shared" si="7"/>
        <v>0</v>
      </c>
    </row>
    <row r="472" spans="1:5" ht="16.5" customHeight="1">
      <c r="A472" s="70">
        <v>2140699</v>
      </c>
      <c r="B472" s="83" t="s">
        <v>458</v>
      </c>
      <c r="C472" s="163">
        <v>2401</v>
      </c>
      <c r="D472" s="277">
        <v>969</v>
      </c>
      <c r="E472" s="164">
        <f t="shared" si="7"/>
        <v>147.78121775025798</v>
      </c>
    </row>
    <row r="473" spans="1:5" ht="16.5" customHeight="1">
      <c r="A473" s="70"/>
      <c r="B473" s="152" t="s">
        <v>459</v>
      </c>
      <c r="C473" s="163">
        <v>0</v>
      </c>
      <c r="D473" s="277">
        <v>0</v>
      </c>
      <c r="E473" s="164">
        <f t="shared" si="7"/>
        <v>0</v>
      </c>
    </row>
    <row r="474" spans="1:5" ht="16.5" customHeight="1">
      <c r="A474" s="70"/>
      <c r="B474" s="83" t="s">
        <v>460</v>
      </c>
      <c r="C474" s="163">
        <v>0</v>
      </c>
      <c r="D474" s="277">
        <v>0</v>
      </c>
      <c r="E474" s="164">
        <f t="shared" si="7"/>
        <v>0</v>
      </c>
    </row>
    <row r="475" spans="1:5" ht="16.5" customHeight="1">
      <c r="A475" s="70">
        <v>215</v>
      </c>
      <c r="B475" s="152" t="s">
        <v>461</v>
      </c>
      <c r="C475" s="163">
        <v>16285</v>
      </c>
      <c r="D475" s="277">
        <v>7334</v>
      </c>
      <c r="E475" s="164">
        <f t="shared" si="7"/>
        <v>122.0479956367603</v>
      </c>
    </row>
    <row r="476" spans="1:5" ht="16.5" customHeight="1">
      <c r="A476" s="70">
        <v>21505</v>
      </c>
      <c r="B476" s="152" t="s">
        <v>462</v>
      </c>
      <c r="C476" s="163">
        <v>1565</v>
      </c>
      <c r="D476" s="277">
        <v>591</v>
      </c>
      <c r="E476" s="164">
        <f t="shared" si="7"/>
        <v>164.80541455160744</v>
      </c>
    </row>
    <row r="477" spans="1:5" ht="16.5" customHeight="1">
      <c r="A477" s="70"/>
      <c r="B477" s="83" t="s">
        <v>65</v>
      </c>
      <c r="C477" s="163">
        <v>0</v>
      </c>
      <c r="D477" s="277">
        <v>77</v>
      </c>
      <c r="E477" s="164">
        <f t="shared" si="7"/>
        <v>-100</v>
      </c>
    </row>
    <row r="478" spans="1:5" ht="16.5" customHeight="1">
      <c r="A478" s="70">
        <v>2150510</v>
      </c>
      <c r="B478" s="83" t="s">
        <v>463</v>
      </c>
      <c r="C478" s="163">
        <v>1565</v>
      </c>
      <c r="D478" s="277">
        <v>509</v>
      </c>
      <c r="E478" s="164">
        <f t="shared" si="7"/>
        <v>207.4656188605108</v>
      </c>
    </row>
    <row r="479" spans="1:5" ht="16.5" customHeight="1">
      <c r="A479" s="70"/>
      <c r="B479" s="83" t="s">
        <v>464</v>
      </c>
      <c r="C479" s="163">
        <v>0</v>
      </c>
      <c r="D479" s="277">
        <v>5</v>
      </c>
      <c r="E479" s="164">
        <f t="shared" si="7"/>
        <v>-100</v>
      </c>
    </row>
    <row r="480" spans="1:5" ht="16.5" customHeight="1">
      <c r="A480" s="70">
        <v>21506</v>
      </c>
      <c r="B480" s="152" t="s">
        <v>465</v>
      </c>
      <c r="C480" s="163">
        <v>2892</v>
      </c>
      <c r="D480" s="277">
        <v>2633</v>
      </c>
      <c r="E480" s="164">
        <f t="shared" si="7"/>
        <v>9.83668818837829</v>
      </c>
    </row>
    <row r="481" spans="1:5" ht="16.5" customHeight="1">
      <c r="A481" s="70">
        <v>2150601</v>
      </c>
      <c r="B481" s="83" t="s">
        <v>65</v>
      </c>
      <c r="C481" s="163">
        <v>664</v>
      </c>
      <c r="D481" s="277">
        <v>562</v>
      </c>
      <c r="E481" s="164">
        <f t="shared" si="7"/>
        <v>18.14946619217082</v>
      </c>
    </row>
    <row r="482" spans="1:5" ht="16.5" customHeight="1">
      <c r="A482" s="70"/>
      <c r="B482" s="83" t="s">
        <v>74</v>
      </c>
      <c r="C482" s="163">
        <v>0</v>
      </c>
      <c r="D482" s="277">
        <v>3</v>
      </c>
      <c r="E482" s="164">
        <f t="shared" si="7"/>
        <v>-100</v>
      </c>
    </row>
    <row r="483" spans="1:5" ht="16.5" customHeight="1">
      <c r="A483" s="70">
        <v>2150605</v>
      </c>
      <c r="B483" s="83" t="s">
        <v>466</v>
      </c>
      <c r="C483" s="163">
        <v>10</v>
      </c>
      <c r="D483" s="277">
        <v>10</v>
      </c>
      <c r="E483" s="164">
        <f t="shared" si="7"/>
        <v>0</v>
      </c>
    </row>
    <row r="484" spans="1:5" ht="16.5" customHeight="1">
      <c r="A484" s="70">
        <v>2150606</v>
      </c>
      <c r="B484" s="83" t="s">
        <v>467</v>
      </c>
      <c r="C484" s="163">
        <v>27</v>
      </c>
      <c r="D484" s="277">
        <v>0</v>
      </c>
      <c r="E484" s="164">
        <f t="shared" si="7"/>
        <v>0</v>
      </c>
    </row>
    <row r="485" spans="1:5" ht="16.5" customHeight="1">
      <c r="A485" s="70">
        <v>2150699</v>
      </c>
      <c r="B485" s="83" t="s">
        <v>468</v>
      </c>
      <c r="C485" s="163">
        <v>2191</v>
      </c>
      <c r="D485" s="277">
        <v>2058</v>
      </c>
      <c r="E485" s="164">
        <f t="shared" si="7"/>
        <v>6.4625850340136</v>
      </c>
    </row>
    <row r="486" spans="1:5" ht="16.5" customHeight="1">
      <c r="A486" s="70"/>
      <c r="B486" s="152" t="s">
        <v>469</v>
      </c>
      <c r="C486" s="163">
        <v>0</v>
      </c>
      <c r="D486" s="277">
        <v>139</v>
      </c>
      <c r="E486" s="164">
        <f t="shared" si="7"/>
        <v>-100</v>
      </c>
    </row>
    <row r="487" spans="1:5" ht="16.5" customHeight="1">
      <c r="A487" s="70"/>
      <c r="B487" s="83" t="s">
        <v>65</v>
      </c>
      <c r="C487" s="163">
        <v>0</v>
      </c>
      <c r="D487" s="277">
        <v>139</v>
      </c>
      <c r="E487" s="164">
        <f t="shared" si="7"/>
        <v>-100</v>
      </c>
    </row>
    <row r="488" spans="1:5" ht="16.5" customHeight="1">
      <c r="A488" s="70">
        <v>21508</v>
      </c>
      <c r="B488" s="152" t="s">
        <v>470</v>
      </c>
      <c r="C488" s="163">
        <v>11433</v>
      </c>
      <c r="D488" s="277">
        <v>3971</v>
      </c>
      <c r="E488" s="164">
        <f t="shared" si="7"/>
        <v>187.9123646436666</v>
      </c>
    </row>
    <row r="489" spans="1:5" ht="16.5" customHeight="1">
      <c r="A489" s="70"/>
      <c r="B489" s="83" t="s">
        <v>471</v>
      </c>
      <c r="C489" s="163">
        <v>0</v>
      </c>
      <c r="D489" s="277">
        <v>350</v>
      </c>
      <c r="E489" s="164">
        <f t="shared" si="7"/>
        <v>-100</v>
      </c>
    </row>
    <row r="490" spans="1:5" ht="16.5" customHeight="1">
      <c r="A490" s="70">
        <v>2150805</v>
      </c>
      <c r="B490" s="83" t="s">
        <v>472</v>
      </c>
      <c r="C490" s="163">
        <v>10514</v>
      </c>
      <c r="D490" s="277">
        <v>2061</v>
      </c>
      <c r="E490" s="164">
        <f t="shared" si="7"/>
        <v>410.14070839398346</v>
      </c>
    </row>
    <row r="491" spans="1:5" ht="16.5" customHeight="1">
      <c r="A491" s="70">
        <v>2150899</v>
      </c>
      <c r="B491" s="83" t="s">
        <v>473</v>
      </c>
      <c r="C491" s="163">
        <v>919</v>
      </c>
      <c r="D491" s="277">
        <v>1560</v>
      </c>
      <c r="E491" s="164">
        <f t="shared" si="7"/>
        <v>-41.08974358974359</v>
      </c>
    </row>
    <row r="492" spans="1:5" ht="16.5" customHeight="1">
      <c r="A492" s="70">
        <v>21599</v>
      </c>
      <c r="B492" s="152" t="s">
        <v>474</v>
      </c>
      <c r="C492" s="163">
        <v>395</v>
      </c>
      <c r="D492" s="277">
        <v>0</v>
      </c>
      <c r="E492" s="164">
        <f t="shared" si="7"/>
        <v>0</v>
      </c>
    </row>
    <row r="493" spans="1:5" ht="16.5" customHeight="1">
      <c r="A493" s="70">
        <v>2159904</v>
      </c>
      <c r="B493" s="70" t="s">
        <v>475</v>
      </c>
      <c r="C493" s="163">
        <v>92</v>
      </c>
      <c r="D493" s="277"/>
      <c r="E493" s="164">
        <f t="shared" si="7"/>
        <v>0</v>
      </c>
    </row>
    <row r="494" spans="1:5" ht="16.5" customHeight="1">
      <c r="A494" s="70">
        <v>2159999</v>
      </c>
      <c r="B494" s="83" t="s">
        <v>476</v>
      </c>
      <c r="C494" s="163">
        <v>303</v>
      </c>
      <c r="D494" s="277">
        <v>0</v>
      </c>
      <c r="E494" s="164">
        <f t="shared" si="7"/>
        <v>0</v>
      </c>
    </row>
    <row r="495" spans="1:5" ht="16.5" customHeight="1">
      <c r="A495" s="70">
        <v>216</v>
      </c>
      <c r="B495" s="152" t="s">
        <v>477</v>
      </c>
      <c r="C495" s="163">
        <v>5879</v>
      </c>
      <c r="D495" s="277">
        <v>4027</v>
      </c>
      <c r="E495" s="164">
        <f t="shared" si="7"/>
        <v>45.98957039980135</v>
      </c>
    </row>
    <row r="496" spans="1:5" ht="16.5" customHeight="1">
      <c r="A496" s="70">
        <v>21602</v>
      </c>
      <c r="B496" s="152" t="s">
        <v>478</v>
      </c>
      <c r="C496" s="163">
        <v>2858</v>
      </c>
      <c r="D496" s="277">
        <v>330</v>
      </c>
      <c r="E496" s="164">
        <f t="shared" si="7"/>
        <v>766.060606060606</v>
      </c>
    </row>
    <row r="497" spans="1:5" ht="16.5" customHeight="1">
      <c r="A497" s="70">
        <v>2160201</v>
      </c>
      <c r="B497" s="83" t="s">
        <v>65</v>
      </c>
      <c r="C497" s="163">
        <v>310</v>
      </c>
      <c r="D497" s="277">
        <v>310</v>
      </c>
      <c r="E497" s="164">
        <f t="shared" si="7"/>
        <v>0</v>
      </c>
    </row>
    <row r="498" spans="1:5" ht="16.5" customHeight="1">
      <c r="A498" s="70">
        <v>2160299</v>
      </c>
      <c r="B498" s="83" t="s">
        <v>479</v>
      </c>
      <c r="C498" s="163">
        <v>2548</v>
      </c>
      <c r="D498" s="277">
        <v>20</v>
      </c>
      <c r="E498" s="164">
        <f t="shared" si="7"/>
        <v>12640</v>
      </c>
    </row>
    <row r="499" spans="1:5" ht="16.5" customHeight="1">
      <c r="A499" s="70">
        <v>21605</v>
      </c>
      <c r="B499" s="152" t="s">
        <v>480</v>
      </c>
      <c r="C499" s="163">
        <v>2833</v>
      </c>
      <c r="D499" s="277">
        <v>3521</v>
      </c>
      <c r="E499" s="164">
        <f t="shared" si="7"/>
        <v>-19.539903436523716</v>
      </c>
    </row>
    <row r="500" spans="1:5" ht="16.5" customHeight="1">
      <c r="A500" s="70">
        <v>2160501</v>
      </c>
      <c r="B500" s="83" t="s">
        <v>65</v>
      </c>
      <c r="C500" s="163">
        <v>1596</v>
      </c>
      <c r="D500" s="277">
        <v>1422</v>
      </c>
      <c r="E500" s="164">
        <f t="shared" si="7"/>
        <v>12.23628691983123</v>
      </c>
    </row>
    <row r="501" spans="1:5" ht="16.5" customHeight="1">
      <c r="A501" s="70">
        <v>2160505</v>
      </c>
      <c r="B501" s="83" t="s">
        <v>481</v>
      </c>
      <c r="C501" s="163">
        <v>158</v>
      </c>
      <c r="D501" s="277">
        <v>98</v>
      </c>
      <c r="E501" s="164">
        <f t="shared" si="7"/>
        <v>61.22448979591837</v>
      </c>
    </row>
    <row r="502" spans="1:5" ht="16.5" customHeight="1">
      <c r="A502" s="70">
        <v>2160599</v>
      </c>
      <c r="B502" s="83" t="s">
        <v>482</v>
      </c>
      <c r="C502" s="163">
        <v>1079</v>
      </c>
      <c r="D502" s="277">
        <v>2001</v>
      </c>
      <c r="E502" s="164">
        <f t="shared" si="7"/>
        <v>-46.07696151924038</v>
      </c>
    </row>
    <row r="503" spans="1:5" ht="16.5" customHeight="1">
      <c r="A503" s="70">
        <v>21606</v>
      </c>
      <c r="B503" s="152" t="s">
        <v>483</v>
      </c>
      <c r="C503" s="163">
        <v>188</v>
      </c>
      <c r="D503" s="277">
        <v>176</v>
      </c>
      <c r="E503" s="164">
        <f t="shared" si="7"/>
        <v>6.818181818181813</v>
      </c>
    </row>
    <row r="504" spans="1:5" ht="16.5" customHeight="1">
      <c r="A504" s="70">
        <v>2160699</v>
      </c>
      <c r="B504" s="83" t="s">
        <v>484</v>
      </c>
      <c r="C504" s="163">
        <v>188</v>
      </c>
      <c r="D504" s="277">
        <v>176</v>
      </c>
      <c r="E504" s="164">
        <f t="shared" si="7"/>
        <v>6.818181818181813</v>
      </c>
    </row>
    <row r="505" spans="1:5" ht="16.5" customHeight="1">
      <c r="A505" s="70">
        <v>220</v>
      </c>
      <c r="B505" s="152" t="s">
        <v>485</v>
      </c>
      <c r="C505" s="163">
        <v>12509</v>
      </c>
      <c r="D505" s="277">
        <v>3506</v>
      </c>
      <c r="E505" s="164">
        <f t="shared" si="7"/>
        <v>256.7883628066172</v>
      </c>
    </row>
    <row r="506" spans="1:5" ht="16.5" customHeight="1">
      <c r="A506" s="70">
        <v>22001</v>
      </c>
      <c r="B506" s="152" t="s">
        <v>486</v>
      </c>
      <c r="C506" s="163">
        <v>12040</v>
      </c>
      <c r="D506" s="277">
        <v>3277</v>
      </c>
      <c r="E506" s="164">
        <f t="shared" si="7"/>
        <v>267.4092157461092</v>
      </c>
    </row>
    <row r="507" spans="1:5" ht="16.5" customHeight="1">
      <c r="A507" s="70">
        <v>2200101</v>
      </c>
      <c r="B507" s="83" t="s">
        <v>65</v>
      </c>
      <c r="C507" s="163">
        <v>3434</v>
      </c>
      <c r="D507" s="277">
        <v>2973</v>
      </c>
      <c r="E507" s="164">
        <f t="shared" si="7"/>
        <v>15.506222670702982</v>
      </c>
    </row>
    <row r="508" spans="1:5" ht="16.5" customHeight="1">
      <c r="A508" s="70">
        <v>2200102</v>
      </c>
      <c r="B508" s="83" t="s">
        <v>74</v>
      </c>
      <c r="C508" s="163">
        <v>20</v>
      </c>
      <c r="D508" s="277">
        <v>0</v>
      </c>
      <c r="E508" s="164">
        <f t="shared" si="7"/>
        <v>0</v>
      </c>
    </row>
    <row r="509" spans="1:5" ht="16.5" customHeight="1">
      <c r="A509" s="70">
        <v>2200104</v>
      </c>
      <c r="B509" s="83" t="s">
        <v>487</v>
      </c>
      <c r="C509" s="163">
        <v>475</v>
      </c>
      <c r="D509" s="277">
        <v>0</v>
      </c>
      <c r="E509" s="164">
        <f t="shared" si="7"/>
        <v>0</v>
      </c>
    </row>
    <row r="510" spans="1:5" ht="16.5" customHeight="1">
      <c r="A510" s="70">
        <v>2200105</v>
      </c>
      <c r="B510" s="83" t="s">
        <v>488</v>
      </c>
      <c r="C510" s="163">
        <v>452</v>
      </c>
      <c r="D510" s="277">
        <v>0</v>
      </c>
      <c r="E510" s="164">
        <f t="shared" si="7"/>
        <v>0</v>
      </c>
    </row>
    <row r="511" spans="1:5" ht="16.5" customHeight="1">
      <c r="A511" s="70">
        <v>2200106</v>
      </c>
      <c r="B511" s="83" t="s">
        <v>489</v>
      </c>
      <c r="C511" s="163">
        <v>3003</v>
      </c>
      <c r="D511" s="277">
        <v>0</v>
      </c>
      <c r="E511" s="164">
        <f t="shared" si="7"/>
        <v>0</v>
      </c>
    </row>
    <row r="512" spans="1:5" ht="16.5" customHeight="1">
      <c r="A512" s="70">
        <v>2200108</v>
      </c>
      <c r="B512" s="83" t="s">
        <v>490</v>
      </c>
      <c r="C512" s="163">
        <v>17</v>
      </c>
      <c r="D512" s="277">
        <v>0</v>
      </c>
      <c r="E512" s="164">
        <f t="shared" si="7"/>
        <v>0</v>
      </c>
    </row>
    <row r="513" spans="1:5" ht="16.5" customHeight="1">
      <c r="A513" s="70">
        <v>2200109</v>
      </c>
      <c r="B513" s="83" t="s">
        <v>491</v>
      </c>
      <c r="C513" s="163">
        <v>200</v>
      </c>
      <c r="D513" s="277">
        <v>0</v>
      </c>
      <c r="E513" s="164">
        <f t="shared" si="7"/>
        <v>0</v>
      </c>
    </row>
    <row r="514" spans="1:5" ht="16.5" customHeight="1">
      <c r="A514" s="70">
        <v>2200111</v>
      </c>
      <c r="B514" s="70" t="s">
        <v>492</v>
      </c>
      <c r="C514" s="163">
        <v>3753</v>
      </c>
      <c r="D514" s="277"/>
      <c r="E514" s="164">
        <f t="shared" si="7"/>
        <v>0</v>
      </c>
    </row>
    <row r="515" spans="1:5" ht="16.5" customHeight="1">
      <c r="A515" s="70">
        <v>2200199</v>
      </c>
      <c r="B515" s="83" t="s">
        <v>493</v>
      </c>
      <c r="C515" s="163">
        <v>686</v>
      </c>
      <c r="D515" s="277">
        <v>304</v>
      </c>
      <c r="E515" s="164">
        <f t="shared" si="7"/>
        <v>125.65789473684214</v>
      </c>
    </row>
    <row r="516" spans="1:5" ht="16.5" customHeight="1">
      <c r="A516" s="70">
        <v>22003</v>
      </c>
      <c r="B516" s="152" t="s">
        <v>494</v>
      </c>
      <c r="C516" s="163">
        <v>1</v>
      </c>
      <c r="D516" s="277">
        <v>1</v>
      </c>
      <c r="E516" s="164">
        <f t="shared" si="7"/>
        <v>0</v>
      </c>
    </row>
    <row r="517" spans="1:5" ht="16.5" customHeight="1">
      <c r="A517" s="70">
        <v>2200304</v>
      </c>
      <c r="B517" s="83" t="s">
        <v>495</v>
      </c>
      <c r="C517" s="163">
        <v>1</v>
      </c>
      <c r="D517" s="277">
        <v>1</v>
      </c>
      <c r="E517" s="164">
        <f t="shared" si="7"/>
        <v>0</v>
      </c>
    </row>
    <row r="518" spans="1:5" ht="16.5" customHeight="1">
      <c r="A518" s="70">
        <v>22004</v>
      </c>
      <c r="B518" s="152" t="s">
        <v>496</v>
      </c>
      <c r="C518" s="163">
        <v>35</v>
      </c>
      <c r="D518" s="277">
        <v>43</v>
      </c>
      <c r="E518" s="164">
        <f t="shared" si="7"/>
        <v>-18.604651162790702</v>
      </c>
    </row>
    <row r="519" spans="1:5" ht="16.5" customHeight="1">
      <c r="A519" s="70">
        <v>2200450</v>
      </c>
      <c r="B519" s="83" t="s">
        <v>497</v>
      </c>
      <c r="C519" s="163">
        <v>35</v>
      </c>
      <c r="D519" s="277">
        <v>43</v>
      </c>
      <c r="E519" s="164">
        <f aca="true" t="shared" si="8" ref="E519:E550">_xlfn.IFERROR(C519/D519*100-100,0)</f>
        <v>-18.604651162790702</v>
      </c>
    </row>
    <row r="520" spans="1:5" ht="16.5" customHeight="1">
      <c r="A520" s="70"/>
      <c r="B520" s="83" t="s">
        <v>498</v>
      </c>
      <c r="C520" s="163">
        <v>0</v>
      </c>
      <c r="D520" s="277">
        <v>0</v>
      </c>
      <c r="E520" s="164">
        <f t="shared" si="8"/>
        <v>0</v>
      </c>
    </row>
    <row r="521" spans="1:5" ht="16.5" customHeight="1">
      <c r="A521" s="70">
        <v>22005</v>
      </c>
      <c r="B521" s="152" t="s">
        <v>499</v>
      </c>
      <c r="C521" s="163">
        <v>433</v>
      </c>
      <c r="D521" s="277">
        <v>185</v>
      </c>
      <c r="E521" s="164">
        <f t="shared" si="8"/>
        <v>134.05405405405406</v>
      </c>
    </row>
    <row r="522" spans="1:5" ht="16.5" customHeight="1">
      <c r="A522" s="70">
        <v>2200504</v>
      </c>
      <c r="B522" s="83" t="s">
        <v>500</v>
      </c>
      <c r="C522" s="163">
        <v>146</v>
      </c>
      <c r="D522" s="277">
        <v>60</v>
      </c>
      <c r="E522" s="164">
        <f t="shared" si="8"/>
        <v>143.33333333333331</v>
      </c>
    </row>
    <row r="523" spans="1:5" ht="16.5" customHeight="1">
      <c r="A523" s="70">
        <v>2200509</v>
      </c>
      <c r="B523" s="70" t="s">
        <v>501</v>
      </c>
      <c r="C523" s="163">
        <v>89</v>
      </c>
      <c r="D523" s="277"/>
      <c r="E523" s="164">
        <f t="shared" si="8"/>
        <v>0</v>
      </c>
    </row>
    <row r="524" spans="1:5" ht="16.5" customHeight="1">
      <c r="A524" s="70">
        <v>2200511</v>
      </c>
      <c r="B524" s="83" t="s">
        <v>502</v>
      </c>
      <c r="C524" s="163">
        <v>198</v>
      </c>
      <c r="D524" s="277">
        <v>125</v>
      </c>
      <c r="E524" s="164">
        <f t="shared" si="8"/>
        <v>58.400000000000006</v>
      </c>
    </row>
    <row r="525" spans="1:5" ht="16.5" customHeight="1">
      <c r="A525" s="70">
        <v>221</v>
      </c>
      <c r="B525" s="152" t="s">
        <v>503</v>
      </c>
      <c r="C525" s="163">
        <v>5409</v>
      </c>
      <c r="D525" s="277">
        <v>2345</v>
      </c>
      <c r="E525" s="164">
        <f t="shared" si="8"/>
        <v>130.66098081023455</v>
      </c>
    </row>
    <row r="526" spans="1:5" ht="16.5" customHeight="1">
      <c r="A526" s="70">
        <v>22101</v>
      </c>
      <c r="B526" s="152" t="s">
        <v>504</v>
      </c>
      <c r="C526" s="163">
        <v>3691</v>
      </c>
      <c r="D526" s="277">
        <v>1552</v>
      </c>
      <c r="E526" s="164">
        <f t="shared" si="8"/>
        <v>137.82216494845363</v>
      </c>
    </row>
    <row r="527" spans="1:5" ht="16.5" customHeight="1">
      <c r="A527" s="70">
        <v>2210103</v>
      </c>
      <c r="B527" s="83" t="s">
        <v>505</v>
      </c>
      <c r="C527" s="163">
        <v>1509</v>
      </c>
      <c r="D527" s="277">
        <v>397</v>
      </c>
      <c r="E527" s="164">
        <f t="shared" si="8"/>
        <v>280.1007556675063</v>
      </c>
    </row>
    <row r="528" spans="1:5" ht="17.25" customHeight="1">
      <c r="A528" s="70">
        <v>2210105</v>
      </c>
      <c r="B528" s="83" t="s">
        <v>506</v>
      </c>
      <c r="C528" s="163">
        <v>1474</v>
      </c>
      <c r="D528" s="277">
        <v>588</v>
      </c>
      <c r="E528" s="164">
        <f t="shared" si="8"/>
        <v>150.68027210884352</v>
      </c>
    </row>
    <row r="529" spans="1:5" ht="17.25" customHeight="1">
      <c r="A529" s="70"/>
      <c r="B529" s="83" t="s">
        <v>507</v>
      </c>
      <c r="C529" s="163">
        <v>0</v>
      </c>
      <c r="D529" s="277">
        <v>25</v>
      </c>
      <c r="E529" s="164">
        <f t="shared" si="8"/>
        <v>-100</v>
      </c>
    </row>
    <row r="530" spans="1:5" ht="17.25" customHeight="1">
      <c r="A530" s="70">
        <v>2210107</v>
      </c>
      <c r="B530" s="83" t="s">
        <v>508</v>
      </c>
      <c r="C530" s="163">
        <v>89</v>
      </c>
      <c r="D530" s="277">
        <v>105</v>
      </c>
      <c r="E530" s="164">
        <f t="shared" si="8"/>
        <v>-15.23809523809524</v>
      </c>
    </row>
    <row r="531" spans="1:5" ht="17.25" customHeight="1">
      <c r="A531" s="70">
        <v>2210199</v>
      </c>
      <c r="B531" s="83" t="s">
        <v>509</v>
      </c>
      <c r="C531" s="163">
        <v>619</v>
      </c>
      <c r="D531" s="277">
        <v>437</v>
      </c>
      <c r="E531" s="164">
        <f t="shared" si="8"/>
        <v>41.64759725400458</v>
      </c>
    </row>
    <row r="532" spans="1:5" ht="17.25" customHeight="1">
      <c r="A532" s="70">
        <v>22102</v>
      </c>
      <c r="B532" s="152" t="s">
        <v>510</v>
      </c>
      <c r="C532" s="163">
        <v>420</v>
      </c>
      <c r="D532" s="277">
        <v>320</v>
      </c>
      <c r="E532" s="164">
        <f t="shared" si="8"/>
        <v>31.25</v>
      </c>
    </row>
    <row r="533" spans="1:5" ht="17.25" customHeight="1">
      <c r="A533" s="70">
        <v>2210203</v>
      </c>
      <c r="B533" s="83" t="s">
        <v>511</v>
      </c>
      <c r="C533" s="163">
        <v>420</v>
      </c>
      <c r="D533" s="277">
        <v>320</v>
      </c>
      <c r="E533" s="164">
        <f t="shared" si="8"/>
        <v>31.25</v>
      </c>
    </row>
    <row r="534" spans="1:5" ht="17.25" customHeight="1">
      <c r="A534" s="70">
        <v>22103</v>
      </c>
      <c r="B534" s="152" t="s">
        <v>512</v>
      </c>
      <c r="C534" s="163">
        <v>1298</v>
      </c>
      <c r="D534" s="277">
        <v>473</v>
      </c>
      <c r="E534" s="164">
        <f t="shared" si="8"/>
        <v>174.4186046511628</v>
      </c>
    </row>
    <row r="535" spans="1:5" ht="17.25" customHeight="1">
      <c r="A535" s="70">
        <v>2210302</v>
      </c>
      <c r="B535" s="83" t="s">
        <v>513</v>
      </c>
      <c r="C535" s="163">
        <v>254</v>
      </c>
      <c r="D535" s="277">
        <v>263</v>
      </c>
      <c r="E535" s="164">
        <f t="shared" si="8"/>
        <v>-3.4220532319391594</v>
      </c>
    </row>
    <row r="536" spans="1:5" ht="17.25" customHeight="1">
      <c r="A536" s="70">
        <v>2210399</v>
      </c>
      <c r="B536" s="83" t="s">
        <v>514</v>
      </c>
      <c r="C536" s="163">
        <v>1044</v>
      </c>
      <c r="D536" s="277">
        <v>210</v>
      </c>
      <c r="E536" s="164">
        <f t="shared" si="8"/>
        <v>397.14285714285717</v>
      </c>
    </row>
    <row r="537" spans="1:5" ht="16.5" customHeight="1">
      <c r="A537" s="70">
        <v>222</v>
      </c>
      <c r="B537" s="152" t="s">
        <v>515</v>
      </c>
      <c r="C537" s="163">
        <v>186</v>
      </c>
      <c r="D537" s="277">
        <v>532</v>
      </c>
      <c r="E537" s="164">
        <f t="shared" si="8"/>
        <v>-65.0375939849624</v>
      </c>
    </row>
    <row r="538" spans="1:5" ht="16.5" customHeight="1">
      <c r="A538" s="70">
        <v>22201</v>
      </c>
      <c r="B538" s="152" t="s">
        <v>516</v>
      </c>
      <c r="C538" s="163">
        <v>111</v>
      </c>
      <c r="D538" s="277">
        <v>89</v>
      </c>
      <c r="E538" s="164">
        <f t="shared" si="8"/>
        <v>24.719101123595493</v>
      </c>
    </row>
    <row r="539" spans="1:5" ht="16.5" customHeight="1">
      <c r="A539" s="70">
        <v>2220112</v>
      </c>
      <c r="B539" s="83" t="s">
        <v>517</v>
      </c>
      <c r="C539" s="163">
        <v>8</v>
      </c>
      <c r="D539" s="277">
        <v>17</v>
      </c>
      <c r="E539" s="164">
        <f t="shared" si="8"/>
        <v>-52.94117647058824</v>
      </c>
    </row>
    <row r="540" spans="1:5" ht="16.5" customHeight="1">
      <c r="A540" s="70">
        <v>2220199</v>
      </c>
      <c r="B540" s="83" t="s">
        <v>518</v>
      </c>
      <c r="C540" s="163">
        <v>103</v>
      </c>
      <c r="D540" s="277">
        <v>72</v>
      </c>
      <c r="E540" s="164">
        <f t="shared" si="8"/>
        <v>43.05555555555557</v>
      </c>
    </row>
    <row r="541" spans="1:5" ht="16.5" customHeight="1">
      <c r="A541" s="70">
        <v>22204</v>
      </c>
      <c r="B541" s="152" t="s">
        <v>519</v>
      </c>
      <c r="C541" s="163">
        <v>75</v>
      </c>
      <c r="D541" s="277">
        <v>443</v>
      </c>
      <c r="E541" s="164">
        <f t="shared" si="8"/>
        <v>-83.06997742663657</v>
      </c>
    </row>
    <row r="542" spans="1:5" ht="16.5" customHeight="1">
      <c r="A542" s="70">
        <v>2220403</v>
      </c>
      <c r="B542" s="83" t="s">
        <v>520</v>
      </c>
      <c r="C542" s="163">
        <v>75</v>
      </c>
      <c r="D542" s="277">
        <v>443</v>
      </c>
      <c r="E542" s="164">
        <f t="shared" si="8"/>
        <v>-83.06997742663657</v>
      </c>
    </row>
    <row r="543" spans="1:5" ht="16.5" customHeight="1">
      <c r="A543" s="70">
        <v>229</v>
      </c>
      <c r="B543" s="152" t="s">
        <v>521</v>
      </c>
      <c r="C543" s="163">
        <v>977</v>
      </c>
      <c r="D543" s="277">
        <v>868</v>
      </c>
      <c r="E543" s="164">
        <f t="shared" si="8"/>
        <v>12.557603686635943</v>
      </c>
    </row>
    <row r="544" spans="1:5" ht="16.5" customHeight="1">
      <c r="A544" s="70">
        <v>22999</v>
      </c>
      <c r="B544" s="152" t="s">
        <v>522</v>
      </c>
      <c r="C544" s="163">
        <v>977</v>
      </c>
      <c r="D544" s="277">
        <v>868</v>
      </c>
      <c r="E544" s="164">
        <f t="shared" si="8"/>
        <v>12.557603686635943</v>
      </c>
    </row>
    <row r="545" spans="1:5" ht="16.5" customHeight="1">
      <c r="A545" s="70">
        <v>2299901</v>
      </c>
      <c r="B545" s="83" t="s">
        <v>523</v>
      </c>
      <c r="C545" s="163">
        <v>977</v>
      </c>
      <c r="D545" s="277">
        <v>868</v>
      </c>
      <c r="E545" s="164">
        <f t="shared" si="8"/>
        <v>12.557603686635943</v>
      </c>
    </row>
    <row r="546" spans="1:5" ht="16.5" customHeight="1">
      <c r="A546" s="70">
        <v>232</v>
      </c>
      <c r="B546" s="152" t="s">
        <v>524</v>
      </c>
      <c r="C546" s="163">
        <v>13723</v>
      </c>
      <c r="D546" s="317">
        <v>10625</v>
      </c>
      <c r="E546" s="164">
        <f t="shared" si="8"/>
        <v>29.157647058823528</v>
      </c>
    </row>
    <row r="547" spans="1:5" ht="16.5" customHeight="1">
      <c r="A547" s="70">
        <v>23203</v>
      </c>
      <c r="B547" s="152" t="s">
        <v>525</v>
      </c>
      <c r="C547" s="163">
        <v>13723</v>
      </c>
      <c r="D547" s="277">
        <v>10625</v>
      </c>
      <c r="E547" s="164">
        <f t="shared" si="8"/>
        <v>29.157647058823528</v>
      </c>
    </row>
    <row r="548" spans="1:5" ht="16.5" customHeight="1">
      <c r="A548" s="70">
        <v>2320301</v>
      </c>
      <c r="B548" s="83" t="s">
        <v>526</v>
      </c>
      <c r="C548" s="163">
        <v>13723</v>
      </c>
      <c r="D548" s="277">
        <v>10625</v>
      </c>
      <c r="E548" s="164">
        <f t="shared" si="8"/>
        <v>29.157647058823528</v>
      </c>
    </row>
    <row r="549" spans="1:5" ht="16.5" customHeight="1">
      <c r="A549" s="70">
        <v>233</v>
      </c>
      <c r="B549" s="152" t="s">
        <v>527</v>
      </c>
      <c r="C549" s="163">
        <v>63</v>
      </c>
      <c r="D549" s="277">
        <v>163</v>
      </c>
      <c r="E549" s="164">
        <f t="shared" si="8"/>
        <v>-61.34969325153374</v>
      </c>
    </row>
    <row r="550" spans="1:5" ht="16.5" customHeight="1">
      <c r="A550" s="70">
        <v>23303</v>
      </c>
      <c r="B550" s="152" t="s">
        <v>528</v>
      </c>
      <c r="C550" s="163">
        <v>63</v>
      </c>
      <c r="D550" s="277">
        <v>163</v>
      </c>
      <c r="E550" s="164">
        <f t="shared" si="8"/>
        <v>-61.34969325153374</v>
      </c>
    </row>
  </sheetData>
  <sheetProtection/>
  <mergeCells count="1">
    <mergeCell ref="B1:E1"/>
  </mergeCells>
  <printOptions/>
  <pageMargins left="0.85" right="0.31" top="0.75" bottom="0.75" header="0.31" footer="0.31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H17" sqref="H17"/>
    </sheetView>
  </sheetViews>
  <sheetFormatPr defaultColWidth="9.125" defaultRowHeight="14.25"/>
  <cols>
    <col min="1" max="1" width="24.50390625" style="133" customWidth="1"/>
    <col min="2" max="2" width="10.00390625" style="133" customWidth="1"/>
    <col min="3" max="3" width="10.375" style="133" customWidth="1"/>
    <col min="4" max="4" width="20.00390625" style="133" customWidth="1"/>
    <col min="5" max="5" width="10.875" style="133" customWidth="1"/>
    <col min="6" max="7" width="10.125" style="133" customWidth="1"/>
    <col min="8" max="8" width="16.50390625" style="2" customWidth="1"/>
    <col min="9" max="9" width="15.50390625" style="2" customWidth="1"/>
    <col min="10" max="10" width="17.00390625" style="2" customWidth="1"/>
    <col min="11" max="16384" width="9.125" style="2" customWidth="1"/>
  </cols>
  <sheetData>
    <row r="1" spans="1:7" s="98" customFormat="1" ht="33.75" customHeight="1">
      <c r="A1" s="116" t="s">
        <v>529</v>
      </c>
      <c r="B1" s="116"/>
      <c r="C1" s="116"/>
      <c r="D1" s="116"/>
      <c r="E1" s="116"/>
      <c r="F1" s="116"/>
      <c r="G1" s="116"/>
    </row>
    <row r="2" spans="1:7" s="98" customFormat="1" ht="16.5" customHeight="1">
      <c r="A2" s="134"/>
      <c r="B2" s="134"/>
      <c r="C2" s="134"/>
      <c r="D2" s="134"/>
      <c r="E2" s="134"/>
      <c r="F2" s="134"/>
      <c r="G2" s="134"/>
    </row>
    <row r="3" spans="1:7" s="98" customFormat="1" ht="16.5" customHeight="1">
      <c r="A3" s="134" t="s">
        <v>60</v>
      </c>
      <c r="B3" s="134"/>
      <c r="C3" s="134"/>
      <c r="D3" s="134"/>
      <c r="E3" s="134"/>
      <c r="F3" s="134"/>
      <c r="G3" s="134"/>
    </row>
    <row r="4" spans="1:13" s="98" customFormat="1" ht="17.25" customHeight="1">
      <c r="A4" s="302" t="s">
        <v>530</v>
      </c>
      <c r="B4" s="302" t="s">
        <v>3</v>
      </c>
      <c r="C4" s="302" t="s">
        <v>4</v>
      </c>
      <c r="D4" s="302" t="s">
        <v>530</v>
      </c>
      <c r="E4" s="302" t="s">
        <v>3</v>
      </c>
      <c r="F4" s="302" t="s">
        <v>4</v>
      </c>
      <c r="G4" s="303"/>
      <c r="I4" s="310"/>
      <c r="M4" s="310"/>
    </row>
    <row r="5" spans="1:7" s="98" customFormat="1" ht="17.25" customHeight="1">
      <c r="A5" s="138" t="s">
        <v>531</v>
      </c>
      <c r="B5" s="59">
        <v>315950</v>
      </c>
      <c r="C5" s="59">
        <v>315959</v>
      </c>
      <c r="D5" s="138" t="s">
        <v>532</v>
      </c>
      <c r="E5" s="59">
        <v>741500</v>
      </c>
      <c r="F5" s="59">
        <v>739942</v>
      </c>
      <c r="G5" s="304"/>
    </row>
    <row r="6" spans="1:7" s="98" customFormat="1" ht="17.25" customHeight="1">
      <c r="A6" s="136" t="s">
        <v>533</v>
      </c>
      <c r="B6" s="59">
        <f>SUM(B7:B9)</f>
        <v>277450</v>
      </c>
      <c r="C6" s="59">
        <f>SUM(C7:C9)</f>
        <v>277450</v>
      </c>
      <c r="D6" s="136" t="s">
        <v>534</v>
      </c>
      <c r="E6" s="59">
        <v>64600</v>
      </c>
      <c r="F6" s="59">
        <v>64600</v>
      </c>
      <c r="G6" s="304"/>
    </row>
    <row r="7" spans="1:7" s="98" customFormat="1" ht="17.25" customHeight="1">
      <c r="A7" s="137" t="s">
        <v>535</v>
      </c>
      <c r="B7" s="137">
        <v>17450</v>
      </c>
      <c r="C7" s="137">
        <v>17450</v>
      </c>
      <c r="D7" s="136" t="s">
        <v>536</v>
      </c>
      <c r="E7" s="59">
        <v>60745</v>
      </c>
      <c r="F7" s="59">
        <v>60745</v>
      </c>
      <c r="G7" s="304"/>
    </row>
    <row r="8" spans="1:7" s="98" customFormat="1" ht="17.25" customHeight="1">
      <c r="A8" s="137" t="s">
        <v>537</v>
      </c>
      <c r="B8" s="137">
        <v>190000</v>
      </c>
      <c r="C8" s="137">
        <f>182744+20823</f>
        <v>203567</v>
      </c>
      <c r="D8" s="136" t="s">
        <v>538</v>
      </c>
      <c r="E8" s="59">
        <v>3855</v>
      </c>
      <c r="F8" s="59">
        <v>3855</v>
      </c>
      <c r="G8" s="304"/>
    </row>
    <row r="9" spans="1:10" s="98" customFormat="1" ht="17.25" customHeight="1">
      <c r="A9" s="137" t="s">
        <v>539</v>
      </c>
      <c r="B9" s="137">
        <v>70000</v>
      </c>
      <c r="C9" s="137">
        <v>56433</v>
      </c>
      <c r="D9" s="136"/>
      <c r="E9" s="136"/>
      <c r="F9" s="59"/>
      <c r="G9" s="304"/>
      <c r="I9" s="270"/>
      <c r="J9" s="270"/>
    </row>
    <row r="10" spans="1:10" s="98" customFormat="1" ht="17.25" customHeight="1">
      <c r="A10" s="137"/>
      <c r="B10" s="137"/>
      <c r="C10" s="137"/>
      <c r="D10" s="136"/>
      <c r="E10" s="136"/>
      <c r="F10" s="59"/>
      <c r="G10" s="304"/>
      <c r="H10" s="2"/>
      <c r="I10" s="271"/>
      <c r="J10" s="271"/>
    </row>
    <row r="11" spans="1:10" s="98" customFormat="1" ht="17.25" customHeight="1">
      <c r="A11" s="137" t="s">
        <v>540</v>
      </c>
      <c r="B11" s="137">
        <v>38478</v>
      </c>
      <c r="C11" s="137">
        <v>38478</v>
      </c>
      <c r="D11" s="136"/>
      <c r="E11" s="136"/>
      <c r="F11" s="59"/>
      <c r="G11" s="304"/>
      <c r="H11" s="2"/>
      <c r="I11" s="271"/>
      <c r="J11" s="271"/>
    </row>
    <row r="12" spans="1:10" s="98" customFormat="1" ht="17.25" customHeight="1">
      <c r="A12" s="137" t="s">
        <v>541</v>
      </c>
      <c r="B12" s="137">
        <v>125218</v>
      </c>
      <c r="C12" s="137">
        <v>140218</v>
      </c>
      <c r="D12" s="136" t="s">
        <v>542</v>
      </c>
      <c r="E12" s="136"/>
      <c r="F12" s="59"/>
      <c r="G12" s="304"/>
      <c r="I12" s="271"/>
      <c r="J12" s="271"/>
    </row>
    <row r="13" spans="1:7" s="98" customFormat="1" ht="17.25" customHeight="1">
      <c r="A13" s="137" t="s">
        <v>543</v>
      </c>
      <c r="B13" s="137">
        <v>25000</v>
      </c>
      <c r="C13" s="137">
        <v>25000</v>
      </c>
      <c r="D13" s="136" t="s">
        <v>544</v>
      </c>
      <c r="E13" s="136"/>
      <c r="F13" s="59"/>
      <c r="G13" s="304"/>
    </row>
    <row r="14" spans="1:7" s="98" customFormat="1" ht="17.25" customHeight="1">
      <c r="A14" s="126"/>
      <c r="B14" s="126"/>
      <c r="C14" s="126"/>
      <c r="D14" s="136"/>
      <c r="E14" s="136"/>
      <c r="F14" s="59"/>
      <c r="G14" s="304"/>
    </row>
    <row r="15" spans="1:7" s="98" customFormat="1" ht="17.25" customHeight="1">
      <c r="A15" s="137"/>
      <c r="B15" s="137"/>
      <c r="C15" s="137"/>
      <c r="D15" s="136"/>
      <c r="E15" s="136"/>
      <c r="F15" s="59"/>
      <c r="G15" s="304"/>
    </row>
    <row r="16" spans="1:7" s="98" customFormat="1" ht="17.25" customHeight="1">
      <c r="A16" s="137" t="s">
        <v>545</v>
      </c>
      <c r="B16" s="137">
        <v>44850</v>
      </c>
      <c r="C16" s="137">
        <v>44850</v>
      </c>
      <c r="D16" s="136" t="s">
        <v>546</v>
      </c>
      <c r="E16" s="136"/>
      <c r="F16" s="59"/>
      <c r="G16" s="304"/>
    </row>
    <row r="17" spans="1:7" s="98" customFormat="1" ht="17.25" customHeight="1">
      <c r="A17" s="137"/>
      <c r="B17" s="137"/>
      <c r="C17" s="59"/>
      <c r="D17" s="136"/>
      <c r="E17" s="136"/>
      <c r="F17" s="59"/>
      <c r="G17" s="304"/>
    </row>
    <row r="18" spans="1:7" s="98" customFormat="1" ht="17.25" customHeight="1">
      <c r="A18" s="137"/>
      <c r="B18" s="137"/>
      <c r="C18" s="59"/>
      <c r="D18" s="136"/>
      <c r="E18" s="136"/>
      <c r="F18" s="59"/>
      <c r="G18" s="304"/>
    </row>
    <row r="19" spans="1:7" s="98" customFormat="1" ht="17.25" customHeight="1">
      <c r="A19" s="126"/>
      <c r="B19" s="126"/>
      <c r="C19" s="59"/>
      <c r="D19" s="136"/>
      <c r="E19" s="136"/>
      <c r="F19" s="59"/>
      <c r="G19" s="304"/>
    </row>
    <row r="20" spans="1:7" s="98" customFormat="1" ht="17.25" customHeight="1">
      <c r="A20" s="126"/>
      <c r="B20" s="126"/>
      <c r="C20" s="59"/>
      <c r="D20" s="136" t="s">
        <v>547</v>
      </c>
      <c r="E20" s="59">
        <v>20846</v>
      </c>
      <c r="F20" s="59">
        <v>37413</v>
      </c>
      <c r="G20" s="304"/>
    </row>
    <row r="21" spans="1:7" s="98" customFormat="1" ht="17.25" customHeight="1">
      <c r="A21" s="126"/>
      <c r="B21" s="126"/>
      <c r="C21" s="59"/>
      <c r="D21" s="136" t="s">
        <v>548</v>
      </c>
      <c r="E21" s="59">
        <v>20846</v>
      </c>
      <c r="F21" s="59">
        <v>37413</v>
      </c>
      <c r="G21" s="304"/>
    </row>
    <row r="22" spans="1:7" s="98" customFormat="1" ht="17.25" customHeight="1">
      <c r="A22" s="126"/>
      <c r="B22" s="126"/>
      <c r="C22" s="59"/>
      <c r="D22" s="136" t="s">
        <v>549</v>
      </c>
      <c r="E22" s="136"/>
      <c r="F22" s="59"/>
      <c r="G22" s="304"/>
    </row>
    <row r="23" spans="1:7" s="98" customFormat="1" ht="17.25" customHeight="1">
      <c r="A23" s="126"/>
      <c r="B23" s="126"/>
      <c r="C23" s="59"/>
      <c r="D23" s="136"/>
      <c r="E23" s="136"/>
      <c r="F23" s="59"/>
      <c r="G23" s="304"/>
    </row>
    <row r="24" spans="1:7" s="98" customFormat="1" ht="17.25" customHeight="1">
      <c r="A24" s="126"/>
      <c r="B24" s="126"/>
      <c r="C24" s="59"/>
      <c r="D24" s="136"/>
      <c r="E24" s="136"/>
      <c r="F24" s="59"/>
      <c r="G24" s="304"/>
    </row>
    <row r="25" spans="1:7" s="98" customFormat="1" ht="17.25" customHeight="1">
      <c r="A25" s="137"/>
      <c r="B25" s="137"/>
      <c r="C25" s="59"/>
      <c r="D25" s="136"/>
      <c r="E25" s="136"/>
      <c r="F25" s="59"/>
      <c r="G25" s="304"/>
    </row>
    <row r="26" spans="1:7" s="98" customFormat="1" ht="17.25" customHeight="1">
      <c r="A26" s="137"/>
      <c r="B26" s="137"/>
      <c r="C26" s="59"/>
      <c r="D26" s="136"/>
      <c r="E26" s="136"/>
      <c r="F26" s="59"/>
      <c r="G26" s="304"/>
    </row>
    <row r="27" spans="1:7" s="98" customFormat="1" ht="409.5" customHeight="1" hidden="1">
      <c r="A27" s="137"/>
      <c r="B27" s="137"/>
      <c r="C27" s="59"/>
      <c r="D27" s="136"/>
      <c r="E27" s="136"/>
      <c r="F27" s="59"/>
      <c r="G27" s="304"/>
    </row>
    <row r="28" spans="1:7" s="98" customFormat="1" ht="409.5" customHeight="1" hidden="1">
      <c r="A28" s="137"/>
      <c r="B28" s="137"/>
      <c r="C28" s="59"/>
      <c r="D28" s="136"/>
      <c r="E28" s="136"/>
      <c r="F28" s="59"/>
      <c r="G28" s="304"/>
    </row>
    <row r="29" spans="1:7" s="98" customFormat="1" ht="409.5" customHeight="1" hidden="1">
      <c r="A29" s="137"/>
      <c r="B29" s="137"/>
      <c r="C29" s="59"/>
      <c r="D29" s="136"/>
      <c r="E29" s="136"/>
      <c r="F29" s="59"/>
      <c r="G29" s="304"/>
    </row>
    <row r="30" spans="1:7" s="98" customFormat="1" ht="409.5" customHeight="1" hidden="1">
      <c r="A30" s="137"/>
      <c r="B30" s="137"/>
      <c r="C30" s="59"/>
      <c r="D30" s="136"/>
      <c r="E30" s="136"/>
      <c r="F30" s="59"/>
      <c r="G30" s="304"/>
    </row>
    <row r="31" spans="1:7" s="98" customFormat="1" ht="409.5" customHeight="1" hidden="1">
      <c r="A31" s="137"/>
      <c r="B31" s="137"/>
      <c r="C31" s="59"/>
      <c r="D31" s="136"/>
      <c r="E31" s="136"/>
      <c r="F31" s="59"/>
      <c r="G31" s="304"/>
    </row>
    <row r="32" spans="1:7" s="98" customFormat="1" ht="409.5" customHeight="1" hidden="1">
      <c r="A32" s="137"/>
      <c r="B32" s="137"/>
      <c r="C32" s="305"/>
      <c r="D32" s="136"/>
      <c r="E32" s="136"/>
      <c r="F32" s="59"/>
      <c r="G32" s="304"/>
    </row>
    <row r="33" spans="1:7" s="98" customFormat="1" ht="409.5" customHeight="1" hidden="1">
      <c r="A33" s="137"/>
      <c r="B33" s="137"/>
      <c r="C33" s="59"/>
      <c r="D33" s="136"/>
      <c r="E33" s="136"/>
      <c r="F33" s="59"/>
      <c r="G33" s="304"/>
    </row>
    <row r="34" spans="1:7" s="98" customFormat="1" ht="409.5" customHeight="1" hidden="1">
      <c r="A34" s="137"/>
      <c r="B34" s="137"/>
      <c r="C34" s="59"/>
      <c r="D34" s="136"/>
      <c r="E34" s="136"/>
      <c r="F34" s="59"/>
      <c r="G34" s="304"/>
    </row>
    <row r="35" spans="1:7" s="98" customFormat="1" ht="409.5" customHeight="1" hidden="1">
      <c r="A35" s="137"/>
      <c r="B35" s="137"/>
      <c r="C35" s="59"/>
      <c r="D35" s="136"/>
      <c r="E35" s="136"/>
      <c r="F35" s="59"/>
      <c r="G35" s="304"/>
    </row>
    <row r="36" spans="1:7" s="98" customFormat="1" ht="17.25" customHeight="1">
      <c r="A36" s="137"/>
      <c r="B36" s="137"/>
      <c r="C36" s="59"/>
      <c r="D36" s="136"/>
      <c r="E36" s="136"/>
      <c r="F36" s="59"/>
      <c r="G36" s="304"/>
    </row>
    <row r="37" spans="1:7" s="98" customFormat="1" ht="409.5" customHeight="1" hidden="1">
      <c r="A37" s="306"/>
      <c r="B37" s="306"/>
      <c r="C37" s="59"/>
      <c r="D37" s="137"/>
      <c r="E37" s="137"/>
      <c r="F37" s="59"/>
      <c r="G37" s="304"/>
    </row>
    <row r="38" spans="1:7" s="98" customFormat="1" ht="409.5" customHeight="1" hidden="1">
      <c r="A38" s="306"/>
      <c r="B38" s="306"/>
      <c r="C38" s="59"/>
      <c r="D38" s="136"/>
      <c r="E38" s="136"/>
      <c r="F38" s="59"/>
      <c r="G38" s="304"/>
    </row>
    <row r="39" spans="1:7" s="98" customFormat="1" ht="409.5" customHeight="1" hidden="1">
      <c r="A39" s="306"/>
      <c r="B39" s="306"/>
      <c r="C39" s="307"/>
      <c r="D39" s="136"/>
      <c r="E39" s="136"/>
      <c r="F39" s="59"/>
      <c r="G39" s="304"/>
    </row>
    <row r="40" spans="1:7" s="98" customFormat="1" ht="409.5" customHeight="1" hidden="1">
      <c r="A40" s="306"/>
      <c r="B40" s="306"/>
      <c r="C40" s="59"/>
      <c r="D40" s="136"/>
      <c r="E40" s="136"/>
      <c r="F40" s="307"/>
      <c r="G40" s="308"/>
    </row>
    <row r="41" spans="1:7" s="98" customFormat="1" ht="409.5" customHeight="1" hidden="1">
      <c r="A41" s="137"/>
      <c r="B41" s="137"/>
      <c r="C41" s="59"/>
      <c r="D41" s="136"/>
      <c r="E41" s="136"/>
      <c r="F41" s="59"/>
      <c r="G41" s="304"/>
    </row>
    <row r="42" spans="1:7" s="98" customFormat="1" ht="409.5" customHeight="1" hidden="1">
      <c r="A42" s="137"/>
      <c r="B42" s="137"/>
      <c r="C42" s="59"/>
      <c r="D42" s="126"/>
      <c r="E42" s="126"/>
      <c r="F42" s="59"/>
      <c r="G42" s="304"/>
    </row>
    <row r="43" spans="1:7" s="98" customFormat="1" ht="409.5" customHeight="1" hidden="1">
      <c r="A43" s="137"/>
      <c r="B43" s="137"/>
      <c r="C43" s="59"/>
      <c r="D43" s="306"/>
      <c r="E43" s="306"/>
      <c r="F43" s="305"/>
      <c r="G43" s="309"/>
    </row>
    <row r="44" spans="1:7" s="98" customFormat="1" ht="409.5" customHeight="1" hidden="1">
      <c r="A44" s="137"/>
      <c r="B44" s="137"/>
      <c r="C44" s="59"/>
      <c r="D44" s="136"/>
      <c r="E44" s="136"/>
      <c r="F44" s="59"/>
      <c r="G44" s="304"/>
    </row>
    <row r="45" spans="1:7" s="98" customFormat="1" ht="409.5" customHeight="1" hidden="1">
      <c r="A45" s="137"/>
      <c r="B45" s="137"/>
      <c r="C45" s="59"/>
      <c r="D45" s="136"/>
      <c r="E45" s="136"/>
      <c r="F45" s="59"/>
      <c r="G45" s="304"/>
    </row>
    <row r="46" spans="1:7" s="98" customFormat="1" ht="409.5" customHeight="1" hidden="1">
      <c r="A46" s="137"/>
      <c r="B46" s="137"/>
      <c r="C46" s="59"/>
      <c r="D46" s="136"/>
      <c r="E46" s="136"/>
      <c r="F46" s="59"/>
      <c r="G46" s="304"/>
    </row>
    <row r="47" spans="1:7" s="98" customFormat="1" ht="409.5" customHeight="1" hidden="1">
      <c r="A47" s="137"/>
      <c r="B47" s="137"/>
      <c r="C47" s="59"/>
      <c r="D47" s="136"/>
      <c r="E47" s="136"/>
      <c r="F47" s="59"/>
      <c r="G47" s="304"/>
    </row>
    <row r="48" spans="1:7" s="98" customFormat="1" ht="409.5" customHeight="1" hidden="1">
      <c r="A48" s="137"/>
      <c r="B48" s="137"/>
      <c r="C48" s="59"/>
      <c r="D48" s="136"/>
      <c r="E48" s="136"/>
      <c r="F48" s="59"/>
      <c r="G48" s="304"/>
    </row>
    <row r="49" spans="1:7" s="98" customFormat="1" ht="409.5" customHeight="1" hidden="1">
      <c r="A49" s="137"/>
      <c r="B49" s="137"/>
      <c r="C49" s="59"/>
      <c r="D49" s="136"/>
      <c r="E49" s="136"/>
      <c r="F49" s="59"/>
      <c r="G49" s="304"/>
    </row>
    <row r="50" spans="1:7" s="98" customFormat="1" ht="409.5" customHeight="1" hidden="1">
      <c r="A50" s="137"/>
      <c r="B50" s="137"/>
      <c r="C50" s="59"/>
      <c r="D50" s="136"/>
      <c r="E50" s="136"/>
      <c r="F50" s="59"/>
      <c r="G50" s="304"/>
    </row>
    <row r="51" spans="1:7" s="98" customFormat="1" ht="409.5" customHeight="1" hidden="1">
      <c r="A51" s="137"/>
      <c r="B51" s="137"/>
      <c r="C51" s="59"/>
      <c r="D51" s="136"/>
      <c r="E51" s="136"/>
      <c r="F51" s="59"/>
      <c r="G51" s="304"/>
    </row>
    <row r="52" spans="1:7" s="98" customFormat="1" ht="409.5" customHeight="1" hidden="1">
      <c r="A52" s="137"/>
      <c r="B52" s="137"/>
      <c r="C52" s="59"/>
      <c r="D52" s="136"/>
      <c r="E52" s="136"/>
      <c r="F52" s="59"/>
      <c r="G52" s="304"/>
    </row>
    <row r="53" spans="1:7" s="98" customFormat="1" ht="409.5" customHeight="1" hidden="1">
      <c r="A53" s="137"/>
      <c r="B53" s="137"/>
      <c r="C53" s="59"/>
      <c r="D53" s="136"/>
      <c r="E53" s="136"/>
      <c r="F53" s="59"/>
      <c r="G53" s="304"/>
    </row>
    <row r="54" spans="1:7" s="98" customFormat="1" ht="409.5" customHeight="1" hidden="1">
      <c r="A54" s="137"/>
      <c r="B54" s="137"/>
      <c r="C54" s="59"/>
      <c r="D54" s="136"/>
      <c r="E54" s="136"/>
      <c r="F54" s="59"/>
      <c r="G54" s="304"/>
    </row>
    <row r="55" spans="1:7" s="98" customFormat="1" ht="409.5" customHeight="1" hidden="1">
      <c r="A55" s="137"/>
      <c r="B55" s="137"/>
      <c r="C55" s="59"/>
      <c r="D55" s="136"/>
      <c r="E55" s="136"/>
      <c r="F55" s="59"/>
      <c r="G55" s="304"/>
    </row>
    <row r="56" spans="1:7" s="98" customFormat="1" ht="409.5" customHeight="1" hidden="1">
      <c r="A56" s="137"/>
      <c r="B56" s="137"/>
      <c r="C56" s="59"/>
      <c r="D56" s="136"/>
      <c r="E56" s="136"/>
      <c r="F56" s="59"/>
      <c r="G56" s="304"/>
    </row>
    <row r="57" spans="1:7" s="98" customFormat="1" ht="409.5" customHeight="1" hidden="1">
      <c r="A57" s="137"/>
      <c r="B57" s="137"/>
      <c r="C57" s="59"/>
      <c r="D57" s="136"/>
      <c r="E57" s="136"/>
      <c r="F57" s="59"/>
      <c r="G57" s="304"/>
    </row>
    <row r="58" spans="1:7" s="98" customFormat="1" ht="409.5" customHeight="1" hidden="1">
      <c r="A58" s="137"/>
      <c r="B58" s="137"/>
      <c r="C58" s="59"/>
      <c r="D58" s="136"/>
      <c r="E58" s="136"/>
      <c r="F58" s="59"/>
      <c r="G58" s="304"/>
    </row>
    <row r="59" spans="1:7" s="98" customFormat="1" ht="409.5" customHeight="1" hidden="1">
      <c r="A59" s="137"/>
      <c r="B59" s="137"/>
      <c r="C59" s="59"/>
      <c r="D59" s="136"/>
      <c r="E59" s="136"/>
      <c r="F59" s="59"/>
      <c r="G59" s="304"/>
    </row>
    <row r="60" spans="1:7" s="98" customFormat="1" ht="409.5" customHeight="1" hidden="1">
      <c r="A60" s="137"/>
      <c r="B60" s="137"/>
      <c r="C60" s="59"/>
      <c r="D60" s="136"/>
      <c r="E60" s="136"/>
      <c r="F60" s="59"/>
      <c r="G60" s="304"/>
    </row>
    <row r="61" spans="1:7" s="98" customFormat="1" ht="409.5" customHeight="1" hidden="1">
      <c r="A61" s="137"/>
      <c r="B61" s="137"/>
      <c r="C61" s="59"/>
      <c r="D61" s="136"/>
      <c r="E61" s="136"/>
      <c r="F61" s="59"/>
      <c r="G61" s="304"/>
    </row>
    <row r="62" spans="1:7" s="132" customFormat="1" ht="409.5" customHeight="1" hidden="1">
      <c r="A62" s="137"/>
      <c r="B62" s="137"/>
      <c r="C62" s="59"/>
      <c r="D62" s="136"/>
      <c r="E62" s="136"/>
      <c r="F62" s="59"/>
      <c r="G62" s="304"/>
    </row>
    <row r="63" spans="1:7" s="98" customFormat="1" ht="17.25" customHeight="1">
      <c r="A63" s="138" t="s">
        <v>550</v>
      </c>
      <c r="B63" s="59">
        <f>B5+B6+B11+B12+B13+B16</f>
        <v>826946</v>
      </c>
      <c r="C63" s="59">
        <f>C5+C6+C11+C12+C13+C16</f>
        <v>841955</v>
      </c>
      <c r="D63" s="138" t="s">
        <v>551</v>
      </c>
      <c r="E63" s="59">
        <v>826946</v>
      </c>
      <c r="F63" s="59">
        <f>F5+F6+F20</f>
        <v>841955</v>
      </c>
      <c r="G63" s="304"/>
    </row>
    <row r="64" s="98" customFormat="1" ht="14.25"/>
  </sheetData>
  <sheetProtection/>
  <mergeCells count="3">
    <mergeCell ref="A1:F1"/>
    <mergeCell ref="A2:F2"/>
    <mergeCell ref="A3:F3"/>
  </mergeCells>
  <printOptions/>
  <pageMargins left="0.5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16.5" customHeight="1"/>
  <cols>
    <col min="1" max="1" width="28.75390625" style="2" customWidth="1"/>
    <col min="2" max="2" width="11.75390625" style="34" customWidth="1"/>
    <col min="3" max="3" width="9.875" style="34" customWidth="1"/>
    <col min="4" max="4" width="9.375" style="2" customWidth="1"/>
    <col min="5" max="5" width="10.75390625" style="2" customWidth="1"/>
    <col min="6" max="6" width="11.75390625" style="2" customWidth="1"/>
    <col min="7" max="16384" width="9.00390625" style="2" customWidth="1"/>
  </cols>
  <sheetData>
    <row r="1" spans="1:6" ht="19.5" customHeight="1">
      <c r="A1" s="35" t="s">
        <v>552</v>
      </c>
      <c r="B1" s="35"/>
      <c r="C1" s="35"/>
      <c r="D1" s="35"/>
      <c r="E1" s="35"/>
      <c r="F1" s="35"/>
    </row>
    <row r="2" spans="1:6" ht="26.25" customHeight="1">
      <c r="A2" s="98"/>
      <c r="B2" s="178"/>
      <c r="C2" s="178"/>
      <c r="D2" s="98"/>
      <c r="E2" s="98"/>
      <c r="F2" s="100" t="s">
        <v>35</v>
      </c>
    </row>
    <row r="3" spans="1:6" s="1" customFormat="1" ht="28.5" customHeight="1">
      <c r="A3" s="5" t="s">
        <v>553</v>
      </c>
      <c r="B3" s="254" t="s">
        <v>3</v>
      </c>
      <c r="C3" s="170" t="s">
        <v>4</v>
      </c>
      <c r="D3" s="168" t="s">
        <v>5</v>
      </c>
      <c r="E3" s="5" t="s">
        <v>6</v>
      </c>
      <c r="F3" s="5" t="s">
        <v>36</v>
      </c>
    </row>
    <row r="4" spans="1:6" s="216" customFormat="1" ht="28.5" customHeight="1">
      <c r="A4" s="289" t="s">
        <v>554</v>
      </c>
      <c r="B4" s="290">
        <v>0</v>
      </c>
      <c r="C4" s="290"/>
      <c r="D4" s="291"/>
      <c r="E4" s="292">
        <v>470</v>
      </c>
      <c r="F4" s="293"/>
    </row>
    <row r="5" spans="1:6" s="1" customFormat="1" ht="28.5" customHeight="1">
      <c r="A5" s="294" t="s">
        <v>555</v>
      </c>
      <c r="B5" s="290">
        <v>380</v>
      </c>
      <c r="C5" s="290">
        <v>192</v>
      </c>
      <c r="D5" s="295">
        <f aca="true" t="shared" si="0" ref="D5:D21">C5/B5*100</f>
        <v>50.526315789473685</v>
      </c>
      <c r="E5" s="296">
        <v>256</v>
      </c>
      <c r="F5" s="25">
        <f>C5/E5*100-100</f>
        <v>-25</v>
      </c>
    </row>
    <row r="6" spans="1:6" s="1" customFormat="1" ht="28.5" customHeight="1">
      <c r="A6" s="294" t="s">
        <v>556</v>
      </c>
      <c r="B6" s="290">
        <v>310</v>
      </c>
      <c r="C6" s="290">
        <v>310</v>
      </c>
      <c r="D6" s="295">
        <f t="shared" si="0"/>
        <v>100</v>
      </c>
      <c r="E6" s="296">
        <v>1090</v>
      </c>
      <c r="F6" s="25">
        <f aca="true" t="shared" si="1" ref="F6:F12">C6/E6*100-100</f>
        <v>-71.55963302752293</v>
      </c>
    </row>
    <row r="7" spans="1:6" s="1" customFormat="1" ht="28.5" customHeight="1">
      <c r="A7" s="297" t="s">
        <v>557</v>
      </c>
      <c r="B7" s="298">
        <v>270000</v>
      </c>
      <c r="C7" s="298">
        <v>264708</v>
      </c>
      <c r="D7" s="295">
        <f t="shared" si="0"/>
        <v>98.04</v>
      </c>
      <c r="E7" s="296">
        <v>163863</v>
      </c>
      <c r="F7" s="25">
        <f t="shared" si="1"/>
        <v>61.5422639644093</v>
      </c>
    </row>
    <row r="8" spans="1:6" s="1" customFormat="1" ht="28.5" customHeight="1">
      <c r="A8" s="294" t="s">
        <v>558</v>
      </c>
      <c r="B8" s="290">
        <v>11000</v>
      </c>
      <c r="C8" s="290">
        <v>9039</v>
      </c>
      <c r="D8" s="295">
        <f t="shared" si="0"/>
        <v>82.17272727272727</v>
      </c>
      <c r="E8" s="296">
        <v>5833</v>
      </c>
      <c r="F8" s="25">
        <f t="shared" si="1"/>
        <v>54.96314075090004</v>
      </c>
    </row>
    <row r="9" spans="1:6" s="1" customFormat="1" ht="28.5" customHeight="1">
      <c r="A9" s="294" t="s">
        <v>559</v>
      </c>
      <c r="B9" s="290">
        <v>440</v>
      </c>
      <c r="C9" s="290">
        <v>554</v>
      </c>
      <c r="D9" s="295">
        <f t="shared" si="0"/>
        <v>125.9090909090909</v>
      </c>
      <c r="E9" s="296">
        <v>298</v>
      </c>
      <c r="F9" s="25">
        <f t="shared" si="1"/>
        <v>85.9060402684564</v>
      </c>
    </row>
    <row r="10" spans="1:6" s="1" customFormat="1" ht="28.5" customHeight="1">
      <c r="A10" s="294" t="s">
        <v>560</v>
      </c>
      <c r="B10" s="290">
        <v>1000</v>
      </c>
      <c r="C10" s="290">
        <v>1075</v>
      </c>
      <c r="D10" s="295">
        <f t="shared" si="0"/>
        <v>107.5</v>
      </c>
      <c r="E10" s="296">
        <v>1056</v>
      </c>
      <c r="F10" s="25">
        <f t="shared" si="1"/>
        <v>1.7992424242424363</v>
      </c>
    </row>
    <row r="11" spans="1:6" s="1" customFormat="1" ht="28.5" customHeight="1">
      <c r="A11" s="294" t="s">
        <v>561</v>
      </c>
      <c r="B11" s="290">
        <v>2900</v>
      </c>
      <c r="C11" s="290">
        <v>2953</v>
      </c>
      <c r="D11" s="295">
        <f t="shared" si="0"/>
        <v>101.82758620689656</v>
      </c>
      <c r="E11" s="296">
        <v>5046</v>
      </c>
      <c r="F11" s="25">
        <f t="shared" si="1"/>
        <v>-41.478398731668655</v>
      </c>
    </row>
    <row r="12" spans="1:6" s="1" customFormat="1" ht="28.5" customHeight="1">
      <c r="A12" s="297" t="s">
        <v>562</v>
      </c>
      <c r="B12" s="298">
        <v>16000</v>
      </c>
      <c r="C12" s="298">
        <v>17125</v>
      </c>
      <c r="D12" s="295">
        <f t="shared" si="0"/>
        <v>107.03125</v>
      </c>
      <c r="E12" s="296">
        <v>22729</v>
      </c>
      <c r="F12" s="25">
        <f t="shared" si="1"/>
        <v>-24.65572616481147</v>
      </c>
    </row>
    <row r="13" spans="1:6" s="1" customFormat="1" ht="28.5" customHeight="1">
      <c r="A13" s="297"/>
      <c r="B13" s="292"/>
      <c r="C13" s="292"/>
      <c r="D13" s="295"/>
      <c r="E13" s="299"/>
      <c r="F13" s="25"/>
    </row>
    <row r="14" spans="1:6" s="1" customFormat="1" ht="28.5" customHeight="1">
      <c r="A14" s="297"/>
      <c r="B14" s="292"/>
      <c r="C14" s="292"/>
      <c r="D14" s="295"/>
      <c r="E14" s="299"/>
      <c r="F14" s="25"/>
    </row>
    <row r="15" spans="1:6" s="1" customFormat="1" ht="28.5" customHeight="1">
      <c r="A15" s="297"/>
      <c r="B15" s="292"/>
      <c r="C15" s="292"/>
      <c r="D15" s="295"/>
      <c r="E15" s="299"/>
      <c r="F15" s="25"/>
    </row>
    <row r="16" spans="1:6" s="1" customFormat="1" ht="28.5" customHeight="1">
      <c r="A16" s="297"/>
      <c r="B16" s="292"/>
      <c r="C16" s="292"/>
      <c r="D16" s="295"/>
      <c r="E16" s="299"/>
      <c r="F16" s="25"/>
    </row>
    <row r="17" spans="1:6" s="1" customFormat="1" ht="28.5" customHeight="1">
      <c r="A17" s="297"/>
      <c r="B17" s="292"/>
      <c r="C17" s="292"/>
      <c r="D17" s="295"/>
      <c r="E17" s="299"/>
      <c r="F17" s="25"/>
    </row>
    <row r="18" spans="1:6" s="1" customFormat="1" ht="28.5" customHeight="1">
      <c r="A18" s="297"/>
      <c r="B18" s="292"/>
      <c r="C18" s="292"/>
      <c r="D18" s="295"/>
      <c r="E18" s="299"/>
      <c r="F18" s="25"/>
    </row>
    <row r="19" spans="1:6" s="1" customFormat="1" ht="28.5" customHeight="1">
      <c r="A19" s="22"/>
      <c r="B19" s="172"/>
      <c r="C19" s="172"/>
      <c r="D19" s="295"/>
      <c r="E19" s="29"/>
      <c r="F19" s="25"/>
    </row>
    <row r="20" spans="1:6" s="1" customFormat="1" ht="28.5" customHeight="1">
      <c r="A20" s="22"/>
      <c r="B20" s="172"/>
      <c r="C20" s="172"/>
      <c r="D20" s="295"/>
      <c r="E20" s="29"/>
      <c r="F20" s="25"/>
    </row>
    <row r="21" spans="1:6" s="1" customFormat="1" ht="28.5" customHeight="1">
      <c r="A21" s="300" t="s">
        <v>563</v>
      </c>
      <c r="B21" s="172">
        <f>SUM(B4:B12)</f>
        <v>302030</v>
      </c>
      <c r="C21" s="172">
        <f>SUM(C4:C12)</f>
        <v>295956</v>
      </c>
      <c r="D21" s="295">
        <f t="shared" si="0"/>
        <v>97.9889414958779</v>
      </c>
      <c r="E21" s="29">
        <f>SUM(E4:E20)</f>
        <v>200641</v>
      </c>
      <c r="F21" s="25">
        <f>C21/E21*100-100</f>
        <v>47.50524568757132</v>
      </c>
    </row>
    <row r="22" ht="15.75" customHeight="1"/>
    <row r="23" spans="2:6" ht="16.5" customHeight="1">
      <c r="B23" s="301"/>
      <c r="C23" s="301"/>
      <c r="D23" s="11"/>
      <c r="E23" s="11"/>
      <c r="F23" s="11"/>
    </row>
    <row r="24" spans="1:6" ht="16.5" customHeight="1">
      <c r="A24" s="98"/>
      <c r="B24" s="301"/>
      <c r="C24" s="301"/>
      <c r="D24" s="11"/>
      <c r="E24" s="11"/>
      <c r="F24" s="11"/>
    </row>
    <row r="25" spans="2:6" ht="16.5" customHeight="1">
      <c r="B25" s="301"/>
      <c r="C25" s="301"/>
      <c r="D25" s="11"/>
      <c r="E25" s="11"/>
      <c r="F25" s="11"/>
    </row>
  </sheetData>
  <sheetProtection/>
  <mergeCells count="1">
    <mergeCell ref="A1:F1"/>
  </mergeCells>
  <printOptions/>
  <pageMargins left="0.75" right="0.16" top="0.98" bottom="0.66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J6" sqref="J6"/>
    </sheetView>
  </sheetViews>
  <sheetFormatPr defaultColWidth="9.00390625" defaultRowHeight="14.25"/>
  <cols>
    <col min="1" max="1" width="4.125" style="54" hidden="1" customWidth="1"/>
    <col min="2" max="2" width="27.25390625" style="54" bestFit="1" customWidth="1"/>
    <col min="3" max="3" width="11.875" style="279" bestFit="1" customWidth="1"/>
    <col min="4" max="4" width="9.50390625" style="280" bestFit="1" customWidth="1"/>
    <col min="5" max="5" width="7.50390625" style="279" bestFit="1" customWidth="1"/>
    <col min="6" max="6" width="11.875" style="279" bestFit="1" customWidth="1"/>
    <col min="7" max="7" width="8.875" style="279" bestFit="1" customWidth="1"/>
    <col min="8" max="8" width="7.125" style="54" customWidth="1"/>
    <col min="9" max="16384" width="9.00390625" style="54" customWidth="1"/>
  </cols>
  <sheetData>
    <row r="1" spans="2:7" ht="43.5" customHeight="1">
      <c r="B1" s="65" t="s">
        <v>564</v>
      </c>
      <c r="C1" s="65"/>
      <c r="D1" s="65"/>
      <c r="E1" s="65"/>
      <c r="F1" s="65"/>
      <c r="G1" s="65"/>
    </row>
    <row r="2" ht="25.5" customHeight="1">
      <c r="G2" s="281" t="s">
        <v>60</v>
      </c>
    </row>
    <row r="3" spans="1:7" s="278" customFormat="1" ht="24" customHeight="1">
      <c r="A3" s="282"/>
      <c r="B3" s="182" t="s">
        <v>565</v>
      </c>
      <c r="C3" s="182" t="s">
        <v>3</v>
      </c>
      <c r="D3" s="283" t="s">
        <v>4</v>
      </c>
      <c r="E3" s="182" t="s">
        <v>5</v>
      </c>
      <c r="F3" s="182" t="s">
        <v>6</v>
      </c>
      <c r="G3" s="268" t="s">
        <v>36</v>
      </c>
    </row>
    <row r="4" spans="1:7" ht="24" customHeight="1">
      <c r="A4" s="274">
        <v>208</v>
      </c>
      <c r="B4" s="284" t="s">
        <v>566</v>
      </c>
      <c r="C4" s="285">
        <v>1420</v>
      </c>
      <c r="D4" s="285">
        <v>950</v>
      </c>
      <c r="E4" s="286">
        <f aca="true" t="shared" si="0" ref="E4:E10">D4/C4*100</f>
        <v>66.90140845070422</v>
      </c>
      <c r="F4" s="285">
        <v>818</v>
      </c>
      <c r="G4" s="287">
        <f aca="true" t="shared" si="1" ref="G4:G10">D4/F4*100-100</f>
        <v>16.136919315403418</v>
      </c>
    </row>
    <row r="5" spans="1:7" ht="24" customHeight="1">
      <c r="A5" s="274">
        <v>212</v>
      </c>
      <c r="B5" s="284" t="s">
        <v>567</v>
      </c>
      <c r="C5" s="285">
        <v>214422</v>
      </c>
      <c r="D5" s="285">
        <v>186332</v>
      </c>
      <c r="E5" s="286">
        <f t="shared" si="0"/>
        <v>86.8996651463003</v>
      </c>
      <c r="F5" s="285">
        <v>171150</v>
      </c>
      <c r="G5" s="287">
        <f t="shared" si="1"/>
        <v>8.87058136137891</v>
      </c>
    </row>
    <row r="6" spans="1:7" ht="24" customHeight="1">
      <c r="A6" s="274">
        <v>215</v>
      </c>
      <c r="B6" s="288" t="s">
        <v>568</v>
      </c>
      <c r="C6" s="285">
        <v>60</v>
      </c>
      <c r="D6" s="285">
        <v>40</v>
      </c>
      <c r="E6" s="286">
        <f t="shared" si="0"/>
        <v>66.66666666666666</v>
      </c>
      <c r="F6" s="285">
        <v>33</v>
      </c>
      <c r="G6" s="287">
        <f t="shared" si="1"/>
        <v>21.212121212121218</v>
      </c>
    </row>
    <row r="7" spans="1:7" ht="24" customHeight="1">
      <c r="A7" s="274">
        <v>216</v>
      </c>
      <c r="B7" s="288" t="s">
        <v>569</v>
      </c>
      <c r="C7" s="285">
        <v>10</v>
      </c>
      <c r="D7" s="285">
        <v>10</v>
      </c>
      <c r="E7" s="286">
        <f t="shared" si="0"/>
        <v>100</v>
      </c>
      <c r="F7" s="285">
        <v>14</v>
      </c>
      <c r="G7" s="287">
        <f t="shared" si="1"/>
        <v>-28.57142857142857</v>
      </c>
    </row>
    <row r="8" spans="1:7" ht="24" customHeight="1">
      <c r="A8" s="274">
        <v>229</v>
      </c>
      <c r="B8" s="288" t="s">
        <v>570</v>
      </c>
      <c r="C8" s="285">
        <v>16000</v>
      </c>
      <c r="D8" s="285">
        <v>19640</v>
      </c>
      <c r="E8" s="286">
        <f t="shared" si="0"/>
        <v>122.75</v>
      </c>
      <c r="F8" s="285">
        <v>30654</v>
      </c>
      <c r="G8" s="287">
        <f t="shared" si="1"/>
        <v>-35.93005806746264</v>
      </c>
    </row>
    <row r="9" spans="1:7" ht="24" customHeight="1">
      <c r="A9" s="274">
        <v>232</v>
      </c>
      <c r="B9" s="288" t="s">
        <v>571</v>
      </c>
      <c r="C9" s="285">
        <v>1988</v>
      </c>
      <c r="D9" s="285">
        <v>1988</v>
      </c>
      <c r="E9" s="286">
        <f t="shared" si="0"/>
        <v>100</v>
      </c>
      <c r="F9" s="285">
        <v>1257</v>
      </c>
      <c r="G9" s="287">
        <f t="shared" si="1"/>
        <v>58.154335719968174</v>
      </c>
    </row>
    <row r="10" spans="1:7" ht="24" customHeight="1">
      <c r="A10" s="274">
        <v>233</v>
      </c>
      <c r="B10" s="288" t="s">
        <v>572</v>
      </c>
      <c r="C10" s="285">
        <v>100</v>
      </c>
      <c r="D10" s="285">
        <v>58</v>
      </c>
      <c r="E10" s="286">
        <f t="shared" si="0"/>
        <v>57.99999999999999</v>
      </c>
      <c r="F10" s="285">
        <v>42</v>
      </c>
      <c r="G10" s="287">
        <f t="shared" si="1"/>
        <v>38.0952380952381</v>
      </c>
    </row>
    <row r="11" spans="1:7" ht="24" customHeight="1">
      <c r="A11" s="274"/>
      <c r="B11" s="284"/>
      <c r="C11" s="285"/>
      <c r="D11" s="285"/>
      <c r="E11" s="286"/>
      <c r="F11" s="285"/>
      <c r="G11" s="287"/>
    </row>
    <row r="12" spans="1:7" ht="24" customHeight="1">
      <c r="A12" s="274"/>
      <c r="B12" s="284"/>
      <c r="C12" s="285"/>
      <c r="D12" s="285"/>
      <c r="E12" s="286"/>
      <c r="F12" s="285"/>
      <c r="G12" s="287"/>
    </row>
    <row r="13" spans="1:7" ht="24" customHeight="1">
      <c r="A13" s="274"/>
      <c r="B13" s="284"/>
      <c r="C13" s="285"/>
      <c r="D13" s="285"/>
      <c r="E13" s="286"/>
      <c r="F13" s="285"/>
      <c r="G13" s="287"/>
    </row>
    <row r="14" spans="1:7" ht="24" customHeight="1">
      <c r="A14" s="274"/>
      <c r="B14" s="284"/>
      <c r="C14" s="285"/>
      <c r="D14" s="285"/>
      <c r="E14" s="286"/>
      <c r="F14" s="285"/>
      <c r="G14" s="287"/>
    </row>
    <row r="15" spans="1:7" ht="24" customHeight="1">
      <c r="A15" s="274"/>
      <c r="B15" s="284"/>
      <c r="C15" s="285"/>
      <c r="D15" s="285"/>
      <c r="E15" s="286"/>
      <c r="F15" s="285"/>
      <c r="G15" s="287"/>
    </row>
    <row r="16" spans="1:7" ht="24" customHeight="1">
      <c r="A16" s="274"/>
      <c r="B16" s="284"/>
      <c r="C16" s="285"/>
      <c r="D16" s="285"/>
      <c r="E16" s="286"/>
      <c r="F16" s="285"/>
      <c r="G16" s="287"/>
    </row>
    <row r="17" spans="1:7" ht="24" customHeight="1">
      <c r="A17" s="274"/>
      <c r="B17" s="284"/>
      <c r="C17" s="285"/>
      <c r="D17" s="285"/>
      <c r="E17" s="286"/>
      <c r="F17" s="285"/>
      <c r="G17" s="287"/>
    </row>
    <row r="18" spans="1:7" ht="24" customHeight="1">
      <c r="A18" s="274"/>
      <c r="B18" s="284"/>
      <c r="C18" s="285"/>
      <c r="D18" s="285"/>
      <c r="E18" s="286"/>
      <c r="F18" s="285"/>
      <c r="G18" s="287"/>
    </row>
    <row r="19" spans="1:7" ht="24" customHeight="1">
      <c r="A19" s="274"/>
      <c r="B19" s="284"/>
      <c r="C19" s="285"/>
      <c r="D19" s="285"/>
      <c r="E19" s="286"/>
      <c r="F19" s="285"/>
      <c r="G19" s="287"/>
    </row>
    <row r="20" spans="1:7" ht="24" customHeight="1">
      <c r="A20" s="274"/>
      <c r="B20" s="284"/>
      <c r="C20" s="285"/>
      <c r="D20" s="285"/>
      <c r="E20" s="286"/>
      <c r="F20" s="285"/>
      <c r="G20" s="287"/>
    </row>
    <row r="21" spans="1:7" ht="24" customHeight="1">
      <c r="A21" s="274"/>
      <c r="B21" s="284"/>
      <c r="C21" s="285"/>
      <c r="D21" s="285"/>
      <c r="E21" s="286"/>
      <c r="F21" s="285"/>
      <c r="G21" s="287"/>
    </row>
    <row r="22" spans="1:7" ht="24" customHeight="1">
      <c r="A22" s="274"/>
      <c r="B22" s="284"/>
      <c r="C22" s="285"/>
      <c r="D22" s="285"/>
      <c r="E22" s="286"/>
      <c r="F22" s="285"/>
      <c r="G22" s="287"/>
    </row>
    <row r="23" spans="1:7" ht="24" customHeight="1">
      <c r="A23" s="274"/>
      <c r="B23" s="284"/>
      <c r="C23" s="285"/>
      <c r="D23" s="285"/>
      <c r="E23" s="286"/>
      <c r="F23" s="285"/>
      <c r="G23" s="287"/>
    </row>
    <row r="24" spans="1:7" ht="24" customHeight="1">
      <c r="A24" s="274"/>
      <c r="B24" s="284"/>
      <c r="C24" s="285"/>
      <c r="D24" s="285"/>
      <c r="E24" s="286"/>
      <c r="F24" s="285"/>
      <c r="G24" s="287"/>
    </row>
    <row r="25" spans="1:7" ht="24" customHeight="1">
      <c r="A25" s="274"/>
      <c r="B25" s="284"/>
      <c r="C25" s="285"/>
      <c r="D25" s="285"/>
      <c r="E25" s="286"/>
      <c r="F25" s="285"/>
      <c r="G25" s="287"/>
    </row>
    <row r="26" spans="1:7" ht="24" customHeight="1">
      <c r="A26" s="274"/>
      <c r="B26" s="284"/>
      <c r="C26" s="285"/>
      <c r="D26" s="285"/>
      <c r="E26" s="286"/>
      <c r="F26" s="285"/>
      <c r="G26" s="287"/>
    </row>
    <row r="27" spans="1:7" ht="24" customHeight="1">
      <c r="A27" s="274"/>
      <c r="B27" s="95" t="s">
        <v>563</v>
      </c>
      <c r="C27" s="285">
        <v>234000</v>
      </c>
      <c r="D27" s="285">
        <v>209018</v>
      </c>
      <c r="E27" s="286">
        <f>D27/C27*100</f>
        <v>89.32393162393163</v>
      </c>
      <c r="F27" s="285">
        <v>203968</v>
      </c>
      <c r="G27" s="287">
        <f>D27/F27*100-100</f>
        <v>2.4758785691873157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B1">
      <selection activeCell="H9" sqref="H9"/>
    </sheetView>
  </sheetViews>
  <sheetFormatPr defaultColWidth="9.00390625" defaultRowHeight="14.25"/>
  <cols>
    <col min="1" max="1" width="9.00390625" style="54" hidden="1" customWidth="1"/>
    <col min="2" max="2" width="49.00390625" style="54" customWidth="1"/>
    <col min="3" max="3" width="12.625" style="77" customWidth="1"/>
    <col min="4" max="5" width="10.125" style="54" customWidth="1"/>
    <col min="6" max="6" width="7.125" style="54" customWidth="1"/>
    <col min="7" max="16384" width="9.00390625" style="54" customWidth="1"/>
  </cols>
  <sheetData>
    <row r="1" spans="2:5" ht="22.5">
      <c r="B1" s="65" t="s">
        <v>573</v>
      </c>
      <c r="C1" s="65"/>
      <c r="D1" s="65"/>
      <c r="E1" s="65"/>
    </row>
    <row r="2" ht="16.5" customHeight="1">
      <c r="E2" s="78" t="s">
        <v>60</v>
      </c>
    </row>
    <row r="3" spans="1:5" s="62" customFormat="1" ht="19.5" customHeight="1">
      <c r="A3" s="54"/>
      <c r="B3" s="183" t="s">
        <v>2</v>
      </c>
      <c r="C3" s="272" t="s">
        <v>4</v>
      </c>
      <c r="D3" s="183" t="s">
        <v>6</v>
      </c>
      <c r="E3" s="273" t="s">
        <v>36</v>
      </c>
    </row>
    <row r="4" spans="1:5" ht="19.5" customHeight="1">
      <c r="A4" s="274"/>
      <c r="B4" s="71" t="s">
        <v>574</v>
      </c>
      <c r="C4" s="80">
        <v>209018</v>
      </c>
      <c r="D4" s="79">
        <v>203968</v>
      </c>
      <c r="E4" s="81">
        <f aca="true" t="shared" si="0" ref="E4:E41">C4/D4*100-100</f>
        <v>2.4758785691873157</v>
      </c>
    </row>
    <row r="5" spans="1:5" ht="19.5" customHeight="1">
      <c r="A5" s="274"/>
      <c r="B5" s="71"/>
      <c r="C5" s="80"/>
      <c r="D5" s="79"/>
      <c r="E5" s="81"/>
    </row>
    <row r="6" spans="1:5" ht="19.5" customHeight="1">
      <c r="A6" s="274">
        <v>208</v>
      </c>
      <c r="B6" s="71" t="s">
        <v>245</v>
      </c>
      <c r="C6" s="80">
        <v>950</v>
      </c>
      <c r="D6" s="79">
        <v>818</v>
      </c>
      <c r="E6" s="81">
        <f t="shared" si="0"/>
        <v>16.136919315403418</v>
      </c>
    </row>
    <row r="7" spans="1:5" ht="19.5" customHeight="1">
      <c r="A7" s="274">
        <v>20822</v>
      </c>
      <c r="B7" s="73" t="s">
        <v>575</v>
      </c>
      <c r="C7" s="80">
        <v>367</v>
      </c>
      <c r="D7" s="275">
        <v>411</v>
      </c>
      <c r="E7" s="81">
        <f t="shared" si="0"/>
        <v>-10.705596107055953</v>
      </c>
    </row>
    <row r="8" spans="1:5" ht="19.5" customHeight="1">
      <c r="A8" s="274">
        <v>2082201</v>
      </c>
      <c r="B8" s="73" t="s">
        <v>576</v>
      </c>
      <c r="C8" s="80">
        <v>108</v>
      </c>
      <c r="D8" s="79">
        <v>144</v>
      </c>
      <c r="E8" s="81">
        <f t="shared" si="0"/>
        <v>-25</v>
      </c>
    </row>
    <row r="9" spans="1:5" ht="19.5" customHeight="1">
      <c r="A9" s="274">
        <v>2082202</v>
      </c>
      <c r="B9" s="73" t="s">
        <v>577</v>
      </c>
      <c r="C9" s="80">
        <v>232</v>
      </c>
      <c r="D9" s="79">
        <v>259</v>
      </c>
      <c r="E9" s="81">
        <f t="shared" si="0"/>
        <v>-10.424710424710426</v>
      </c>
    </row>
    <row r="10" spans="1:5" ht="19.5" customHeight="1">
      <c r="A10" s="274">
        <v>2082299</v>
      </c>
      <c r="B10" s="73" t="s">
        <v>578</v>
      </c>
      <c r="C10" s="82">
        <v>27</v>
      </c>
      <c r="D10" s="79">
        <v>8</v>
      </c>
      <c r="E10" s="81">
        <f t="shared" si="0"/>
        <v>237.5</v>
      </c>
    </row>
    <row r="11" spans="1:5" ht="19.5" customHeight="1">
      <c r="A11" s="274">
        <v>20823</v>
      </c>
      <c r="B11" s="73" t="s">
        <v>579</v>
      </c>
      <c r="C11" s="80">
        <v>583</v>
      </c>
      <c r="D11" s="79">
        <v>407</v>
      </c>
      <c r="E11" s="81">
        <f t="shared" si="0"/>
        <v>43.243243243243256</v>
      </c>
    </row>
    <row r="12" spans="1:5" ht="19.5" customHeight="1">
      <c r="A12" s="274">
        <v>2082302</v>
      </c>
      <c r="B12" s="73" t="s">
        <v>577</v>
      </c>
      <c r="C12" s="82">
        <v>583</v>
      </c>
      <c r="D12" s="79">
        <v>407</v>
      </c>
      <c r="E12" s="81">
        <f t="shared" si="0"/>
        <v>43.243243243243256</v>
      </c>
    </row>
    <row r="13" spans="1:5" ht="19.5" customHeight="1">
      <c r="A13" s="274">
        <v>212</v>
      </c>
      <c r="B13" s="71" t="s">
        <v>378</v>
      </c>
      <c r="C13" s="80">
        <v>186332</v>
      </c>
      <c r="D13" s="79">
        <v>171150</v>
      </c>
      <c r="E13" s="81">
        <f t="shared" si="0"/>
        <v>8.87058136137891</v>
      </c>
    </row>
    <row r="14" spans="1:5" ht="19.5" customHeight="1">
      <c r="A14" s="274">
        <v>21208</v>
      </c>
      <c r="B14" s="73" t="s">
        <v>580</v>
      </c>
      <c r="C14" s="80">
        <v>172372</v>
      </c>
      <c r="D14" s="79">
        <v>158265</v>
      </c>
      <c r="E14" s="81">
        <f t="shared" si="0"/>
        <v>8.913531102897025</v>
      </c>
    </row>
    <row r="15" spans="1:5" ht="19.5" customHeight="1">
      <c r="A15" s="274">
        <v>2120801</v>
      </c>
      <c r="B15" s="73" t="s">
        <v>581</v>
      </c>
      <c r="C15" s="82">
        <v>26377</v>
      </c>
      <c r="D15" s="79">
        <v>21349</v>
      </c>
      <c r="E15" s="81">
        <f t="shared" si="0"/>
        <v>23.5514544006745</v>
      </c>
    </row>
    <row r="16" spans="1:5" ht="19.5" customHeight="1">
      <c r="A16" s="274">
        <v>2120802</v>
      </c>
      <c r="B16" s="73" t="s">
        <v>582</v>
      </c>
      <c r="C16" s="82">
        <v>34527</v>
      </c>
      <c r="D16" s="79">
        <v>6191</v>
      </c>
      <c r="E16" s="81">
        <f t="shared" si="0"/>
        <v>457.6966564367631</v>
      </c>
    </row>
    <row r="17" spans="1:5" ht="19.5" customHeight="1">
      <c r="A17" s="274">
        <v>2120804</v>
      </c>
      <c r="B17" s="73" t="s">
        <v>583</v>
      </c>
      <c r="C17" s="82">
        <v>7153</v>
      </c>
      <c r="D17" s="79">
        <v>18514</v>
      </c>
      <c r="E17" s="81">
        <f t="shared" si="0"/>
        <v>-61.3643729069893</v>
      </c>
    </row>
    <row r="18" spans="1:5" ht="19.5" customHeight="1">
      <c r="A18" s="274">
        <v>2120805</v>
      </c>
      <c r="B18" s="73" t="s">
        <v>584</v>
      </c>
      <c r="C18" s="82">
        <v>18281</v>
      </c>
      <c r="D18" s="79">
        <v>7289</v>
      </c>
      <c r="E18" s="81">
        <f t="shared" si="0"/>
        <v>150.80257922897516</v>
      </c>
    </row>
    <row r="19" spans="1:5" ht="19.5" customHeight="1">
      <c r="A19" s="274">
        <v>2120806</v>
      </c>
      <c r="B19" s="73" t="s">
        <v>585</v>
      </c>
      <c r="C19" s="82">
        <v>2018</v>
      </c>
      <c r="D19" s="79">
        <v>1710</v>
      </c>
      <c r="E19" s="81">
        <f t="shared" si="0"/>
        <v>18.01169590643275</v>
      </c>
    </row>
    <row r="20" spans="1:5" ht="19.5" customHeight="1">
      <c r="A20" s="274">
        <v>2120807</v>
      </c>
      <c r="B20" s="73" t="s">
        <v>586</v>
      </c>
      <c r="C20" s="82">
        <v>23</v>
      </c>
      <c r="D20" s="79">
        <v>0</v>
      </c>
      <c r="E20" s="81"/>
    </row>
    <row r="21" spans="1:5" ht="19.5" customHeight="1">
      <c r="A21" s="274"/>
      <c r="B21" s="73" t="s">
        <v>587</v>
      </c>
      <c r="C21" s="82"/>
      <c r="D21" s="79">
        <v>10</v>
      </c>
      <c r="E21" s="81">
        <f t="shared" si="0"/>
        <v>-100</v>
      </c>
    </row>
    <row r="22" spans="1:5" ht="19.5" customHeight="1">
      <c r="A22" s="274">
        <v>2120811</v>
      </c>
      <c r="B22" s="73" t="s">
        <v>588</v>
      </c>
      <c r="C22" s="82">
        <v>13</v>
      </c>
      <c r="D22" s="79">
        <v>57</v>
      </c>
      <c r="E22" s="81">
        <f t="shared" si="0"/>
        <v>-77.19298245614036</v>
      </c>
    </row>
    <row r="23" spans="1:5" ht="19.5" customHeight="1">
      <c r="A23" s="274">
        <v>2120813</v>
      </c>
      <c r="B23" s="73" t="s">
        <v>508</v>
      </c>
      <c r="C23" s="82">
        <v>25</v>
      </c>
      <c r="D23" s="79">
        <v>0</v>
      </c>
      <c r="E23" s="81"/>
    </row>
    <row r="24" spans="1:5" ht="19.5" customHeight="1">
      <c r="A24" s="274">
        <v>2120899</v>
      </c>
      <c r="B24" s="73" t="s">
        <v>589</v>
      </c>
      <c r="C24" s="82">
        <v>83955</v>
      </c>
      <c r="D24" s="79">
        <v>103145</v>
      </c>
      <c r="E24" s="81">
        <f t="shared" si="0"/>
        <v>-18.604876629986904</v>
      </c>
    </row>
    <row r="25" spans="1:5" ht="19.5" customHeight="1">
      <c r="A25" s="274">
        <v>21209</v>
      </c>
      <c r="B25" s="73" t="s">
        <v>590</v>
      </c>
      <c r="C25" s="80">
        <v>637</v>
      </c>
      <c r="D25" s="79">
        <v>700</v>
      </c>
      <c r="E25" s="81">
        <f t="shared" si="0"/>
        <v>-9</v>
      </c>
    </row>
    <row r="26" spans="1:5" ht="19.5" customHeight="1">
      <c r="A26" s="274">
        <v>2120999</v>
      </c>
      <c r="B26" s="73" t="s">
        <v>591</v>
      </c>
      <c r="C26" s="82">
        <v>637</v>
      </c>
      <c r="D26" s="79">
        <v>700</v>
      </c>
      <c r="E26" s="81">
        <f t="shared" si="0"/>
        <v>-9</v>
      </c>
    </row>
    <row r="27" spans="1:5" ht="19.5" customHeight="1">
      <c r="A27" s="274">
        <v>21210</v>
      </c>
      <c r="B27" s="73" t="s">
        <v>592</v>
      </c>
      <c r="C27" s="80">
        <v>7295</v>
      </c>
      <c r="D27" s="79">
        <v>5321</v>
      </c>
      <c r="E27" s="81">
        <f t="shared" si="0"/>
        <v>37.09828979515129</v>
      </c>
    </row>
    <row r="28" spans="1:5" s="63" customFormat="1" ht="19.5" customHeight="1">
      <c r="A28" s="70">
        <v>2121001</v>
      </c>
      <c r="B28" s="83" t="s">
        <v>581</v>
      </c>
      <c r="C28" s="84">
        <v>7295</v>
      </c>
      <c r="D28" s="276">
        <v>5321</v>
      </c>
      <c r="E28" s="164">
        <f t="shared" si="0"/>
        <v>37.09828979515129</v>
      </c>
    </row>
    <row r="29" spans="1:5" s="63" customFormat="1" ht="19.5" customHeight="1">
      <c r="A29" s="70">
        <v>21211</v>
      </c>
      <c r="B29" s="83" t="s">
        <v>593</v>
      </c>
      <c r="C29" s="84">
        <v>116</v>
      </c>
      <c r="D29" s="276">
        <v>106</v>
      </c>
      <c r="E29" s="164">
        <f t="shared" si="0"/>
        <v>9.433962264150935</v>
      </c>
    </row>
    <row r="30" spans="1:5" s="63" customFormat="1" ht="19.5" customHeight="1">
      <c r="A30" s="70"/>
      <c r="B30" s="83" t="s">
        <v>594</v>
      </c>
      <c r="C30" s="277"/>
      <c r="D30" s="276">
        <v>1255</v>
      </c>
      <c r="E30" s="164">
        <f t="shared" si="0"/>
        <v>-100</v>
      </c>
    </row>
    <row r="31" spans="1:5" s="63" customFormat="1" ht="19.5" customHeight="1">
      <c r="A31" s="70"/>
      <c r="B31" s="83" t="s">
        <v>595</v>
      </c>
      <c r="C31" s="84"/>
      <c r="D31" s="276">
        <v>196</v>
      </c>
      <c r="E31" s="164">
        <f t="shared" si="0"/>
        <v>-100</v>
      </c>
    </row>
    <row r="32" spans="1:5" s="63" customFormat="1" ht="19.5" customHeight="1">
      <c r="A32" s="70"/>
      <c r="B32" s="83" t="s">
        <v>596</v>
      </c>
      <c r="C32" s="84"/>
      <c r="D32" s="276">
        <v>1059</v>
      </c>
      <c r="E32" s="164">
        <f t="shared" si="0"/>
        <v>-100</v>
      </c>
    </row>
    <row r="33" spans="1:5" s="63" customFormat="1" ht="19.5" customHeight="1">
      <c r="A33" s="70">
        <v>21213</v>
      </c>
      <c r="B33" s="83" t="s">
        <v>597</v>
      </c>
      <c r="C33" s="277">
        <v>4318</v>
      </c>
      <c r="D33" s="276">
        <v>3922</v>
      </c>
      <c r="E33" s="164">
        <f t="shared" si="0"/>
        <v>10.09688934217236</v>
      </c>
    </row>
    <row r="34" spans="1:5" s="63" customFormat="1" ht="19.5" customHeight="1">
      <c r="A34" s="70">
        <v>2121302</v>
      </c>
      <c r="B34" s="83" t="s">
        <v>598</v>
      </c>
      <c r="C34" s="84">
        <v>2449</v>
      </c>
      <c r="D34" s="276">
        <v>2737</v>
      </c>
      <c r="E34" s="164">
        <f t="shared" si="0"/>
        <v>-10.522469857508227</v>
      </c>
    </row>
    <row r="35" spans="1:5" s="63" customFormat="1" ht="19.5" customHeight="1">
      <c r="A35" s="70">
        <v>2121399</v>
      </c>
      <c r="B35" s="83" t="s">
        <v>599</v>
      </c>
      <c r="C35" s="84">
        <v>1869</v>
      </c>
      <c r="D35" s="276">
        <v>1185</v>
      </c>
      <c r="E35" s="164">
        <f t="shared" si="0"/>
        <v>57.72151898734177</v>
      </c>
    </row>
    <row r="36" spans="1:5" s="63" customFormat="1" ht="19.5" customHeight="1">
      <c r="A36" s="70">
        <v>21214</v>
      </c>
      <c r="B36" s="83" t="s">
        <v>600</v>
      </c>
      <c r="C36" s="277">
        <v>1594</v>
      </c>
      <c r="D36" s="276">
        <v>1581</v>
      </c>
      <c r="E36" s="164">
        <f t="shared" si="0"/>
        <v>0.8222643896268238</v>
      </c>
    </row>
    <row r="37" spans="1:5" s="63" customFormat="1" ht="19.5" customHeight="1">
      <c r="A37" s="70">
        <v>2121499</v>
      </c>
      <c r="B37" s="83" t="s">
        <v>601</v>
      </c>
      <c r="C37" s="84">
        <v>1594</v>
      </c>
      <c r="D37" s="276">
        <v>1581</v>
      </c>
      <c r="E37" s="164">
        <f t="shared" si="0"/>
        <v>0.8222643896268238</v>
      </c>
    </row>
    <row r="38" spans="1:5" s="63" customFormat="1" ht="19.5" customHeight="1">
      <c r="A38" s="70">
        <v>215</v>
      </c>
      <c r="B38" s="152" t="s">
        <v>461</v>
      </c>
      <c r="C38" s="277">
        <v>40</v>
      </c>
      <c r="D38" s="276">
        <v>33</v>
      </c>
      <c r="E38" s="164">
        <f t="shared" si="0"/>
        <v>21.212121212121218</v>
      </c>
    </row>
    <row r="39" spans="1:5" s="63" customFormat="1" ht="19.5" customHeight="1">
      <c r="A39" s="70"/>
      <c r="B39" s="83" t="s">
        <v>602</v>
      </c>
      <c r="C39" s="277"/>
      <c r="D39" s="276">
        <v>23</v>
      </c>
      <c r="E39" s="164">
        <f t="shared" si="0"/>
        <v>-100</v>
      </c>
    </row>
    <row r="40" spans="1:5" s="63" customFormat="1" ht="19.5" customHeight="1">
      <c r="A40" s="70"/>
      <c r="B40" s="83" t="s">
        <v>603</v>
      </c>
      <c r="C40" s="84"/>
      <c r="D40" s="276">
        <v>23</v>
      </c>
      <c r="E40" s="164">
        <f t="shared" si="0"/>
        <v>-100</v>
      </c>
    </row>
    <row r="41" spans="1:5" s="63" customFormat="1" ht="19.5" customHeight="1">
      <c r="A41" s="70">
        <v>21561</v>
      </c>
      <c r="B41" s="83" t="s">
        <v>604</v>
      </c>
      <c r="C41" s="277">
        <v>40</v>
      </c>
      <c r="D41" s="276">
        <v>10</v>
      </c>
      <c r="E41" s="164">
        <f t="shared" si="0"/>
        <v>300</v>
      </c>
    </row>
    <row r="42" spans="1:5" s="63" customFormat="1" ht="19.5" customHeight="1">
      <c r="A42" s="70">
        <v>2156101</v>
      </c>
      <c r="B42" s="70" t="s">
        <v>605</v>
      </c>
      <c r="C42" s="84">
        <v>40</v>
      </c>
      <c r="D42" s="276"/>
      <c r="E42" s="164"/>
    </row>
    <row r="43" spans="1:5" ht="19.5" customHeight="1">
      <c r="A43" s="274"/>
      <c r="B43" s="73" t="s">
        <v>606</v>
      </c>
      <c r="C43" s="82"/>
      <c r="D43" s="79">
        <v>10</v>
      </c>
      <c r="E43" s="81">
        <f aca="true" t="shared" si="1" ref="E43:E62">C43/D43*100-100</f>
        <v>-100</v>
      </c>
    </row>
    <row r="44" spans="1:5" ht="19.5" customHeight="1">
      <c r="A44" s="274">
        <v>216</v>
      </c>
      <c r="B44" s="71" t="s">
        <v>477</v>
      </c>
      <c r="C44" s="80">
        <v>10</v>
      </c>
      <c r="D44" s="79">
        <v>14</v>
      </c>
      <c r="E44" s="81">
        <f t="shared" si="1"/>
        <v>-28.57142857142857</v>
      </c>
    </row>
    <row r="45" spans="1:5" ht="19.5" customHeight="1">
      <c r="A45" s="274">
        <v>21660</v>
      </c>
      <c r="B45" s="73" t="s">
        <v>607</v>
      </c>
      <c r="C45" s="80">
        <v>10</v>
      </c>
      <c r="D45" s="79">
        <v>14</v>
      </c>
      <c r="E45" s="81">
        <f t="shared" si="1"/>
        <v>-28.57142857142857</v>
      </c>
    </row>
    <row r="46" spans="1:5" ht="19.5" customHeight="1">
      <c r="A46" s="274">
        <v>2166004</v>
      </c>
      <c r="B46" s="73" t="s">
        <v>608</v>
      </c>
      <c r="C46" s="82">
        <v>10</v>
      </c>
      <c r="D46" s="79">
        <v>14</v>
      </c>
      <c r="E46" s="81">
        <f t="shared" si="1"/>
        <v>-28.57142857142857</v>
      </c>
    </row>
    <row r="47" spans="1:5" ht="19.5" customHeight="1">
      <c r="A47" s="274">
        <v>229</v>
      </c>
      <c r="B47" s="71" t="s">
        <v>609</v>
      </c>
      <c r="C47" s="80">
        <v>19640</v>
      </c>
      <c r="D47" s="79">
        <v>30654</v>
      </c>
      <c r="E47" s="81">
        <f t="shared" si="1"/>
        <v>-35.93005806746264</v>
      </c>
    </row>
    <row r="48" spans="1:5" ht="19.5" customHeight="1">
      <c r="A48" s="274">
        <v>22904</v>
      </c>
      <c r="B48" s="73" t="s">
        <v>610</v>
      </c>
      <c r="C48" s="82">
        <v>15879</v>
      </c>
      <c r="D48" s="79">
        <v>27953</v>
      </c>
      <c r="E48" s="81">
        <f t="shared" si="1"/>
        <v>-43.193932672700605</v>
      </c>
    </row>
    <row r="49" spans="1:5" ht="19.5" customHeight="1">
      <c r="A49" s="274"/>
      <c r="B49" s="73" t="s">
        <v>611</v>
      </c>
      <c r="C49" s="82">
        <v>15879</v>
      </c>
      <c r="D49" s="79">
        <v>27953</v>
      </c>
      <c r="E49" s="81">
        <f t="shared" si="1"/>
        <v>-43.193932672700605</v>
      </c>
    </row>
    <row r="50" spans="1:5" ht="19.5" customHeight="1">
      <c r="A50" s="274">
        <v>22908</v>
      </c>
      <c r="B50" s="73" t="s">
        <v>612</v>
      </c>
      <c r="C50" s="80">
        <v>57</v>
      </c>
      <c r="D50" s="79">
        <v>105</v>
      </c>
      <c r="E50" s="81">
        <f t="shared" si="1"/>
        <v>-45.714285714285715</v>
      </c>
    </row>
    <row r="51" spans="1:5" ht="19.5" customHeight="1">
      <c r="A51" s="274">
        <v>2290804</v>
      </c>
      <c r="B51" s="73" t="s">
        <v>613</v>
      </c>
      <c r="C51" s="82">
        <v>57</v>
      </c>
      <c r="D51" s="79">
        <v>105</v>
      </c>
      <c r="E51" s="81">
        <f t="shared" si="1"/>
        <v>-45.714285714285715</v>
      </c>
    </row>
    <row r="52" spans="1:5" ht="19.5" customHeight="1">
      <c r="A52" s="274">
        <v>22960</v>
      </c>
      <c r="B52" s="73" t="s">
        <v>614</v>
      </c>
      <c r="C52" s="80">
        <v>3704</v>
      </c>
      <c r="D52" s="79">
        <v>2596</v>
      </c>
      <c r="E52" s="81">
        <f t="shared" si="1"/>
        <v>42.68104776579352</v>
      </c>
    </row>
    <row r="53" spans="1:5" ht="19.5" customHeight="1">
      <c r="A53" s="274">
        <v>2296002</v>
      </c>
      <c r="B53" s="73" t="s">
        <v>615</v>
      </c>
      <c r="C53" s="82">
        <v>2675</v>
      </c>
      <c r="D53" s="79">
        <v>1699</v>
      </c>
      <c r="E53" s="81">
        <f t="shared" si="1"/>
        <v>57.44555620953503</v>
      </c>
    </row>
    <row r="54" spans="1:5" ht="19.5" customHeight="1">
      <c r="A54" s="274">
        <v>2296003</v>
      </c>
      <c r="B54" s="73" t="s">
        <v>616</v>
      </c>
      <c r="C54" s="82">
        <v>956</v>
      </c>
      <c r="D54" s="79">
        <v>760</v>
      </c>
      <c r="E54" s="81">
        <f t="shared" si="1"/>
        <v>25.78947368421052</v>
      </c>
    </row>
    <row r="55" spans="1:5" ht="19.5" customHeight="1">
      <c r="A55" s="274">
        <v>2296004</v>
      </c>
      <c r="B55" s="73" t="s">
        <v>617</v>
      </c>
      <c r="C55" s="82">
        <v>11</v>
      </c>
      <c r="D55" s="79">
        <v>59</v>
      </c>
      <c r="E55" s="81">
        <f t="shared" si="1"/>
        <v>-81.35593220338983</v>
      </c>
    </row>
    <row r="56" spans="1:5" ht="19.5" customHeight="1">
      <c r="A56" s="274">
        <v>2296006</v>
      </c>
      <c r="B56" s="73" t="s">
        <v>618</v>
      </c>
      <c r="C56" s="82">
        <v>62</v>
      </c>
      <c r="D56" s="79">
        <v>78</v>
      </c>
      <c r="E56" s="81">
        <f t="shared" si="1"/>
        <v>-20.51282051282051</v>
      </c>
    </row>
    <row r="57" spans="1:5" ht="19.5" customHeight="1">
      <c r="A57" s="274">
        <v>232</v>
      </c>
      <c r="B57" s="71" t="s">
        <v>524</v>
      </c>
      <c r="C57" s="80">
        <v>1988</v>
      </c>
      <c r="D57" s="79">
        <v>1257</v>
      </c>
      <c r="E57" s="81">
        <f t="shared" si="1"/>
        <v>58.154335719968174</v>
      </c>
    </row>
    <row r="58" spans="1:5" ht="19.5" customHeight="1">
      <c r="A58" s="274">
        <v>23204</v>
      </c>
      <c r="B58" s="73" t="s">
        <v>619</v>
      </c>
      <c r="C58" s="85">
        <v>1988</v>
      </c>
      <c r="D58" s="275">
        <v>1257</v>
      </c>
      <c r="E58" s="81">
        <f t="shared" si="1"/>
        <v>58.154335719968174</v>
      </c>
    </row>
    <row r="59" spans="1:5" ht="19.5" customHeight="1">
      <c r="A59" s="274">
        <v>2320411</v>
      </c>
      <c r="B59" s="73" t="s">
        <v>620</v>
      </c>
      <c r="C59" s="80">
        <v>1988</v>
      </c>
      <c r="D59" s="79">
        <v>1257</v>
      </c>
      <c r="E59" s="81">
        <f t="shared" si="1"/>
        <v>58.154335719968174</v>
      </c>
    </row>
    <row r="60" spans="1:5" ht="19.5" customHeight="1">
      <c r="A60" s="274">
        <v>233</v>
      </c>
      <c r="B60" s="71" t="s">
        <v>527</v>
      </c>
      <c r="C60" s="80">
        <v>58</v>
      </c>
      <c r="D60" s="79">
        <v>42</v>
      </c>
      <c r="E60" s="81">
        <f t="shared" si="1"/>
        <v>38.0952380952381</v>
      </c>
    </row>
    <row r="61" spans="1:5" ht="19.5" customHeight="1">
      <c r="A61" s="274">
        <v>23304</v>
      </c>
      <c r="B61" s="73" t="s">
        <v>621</v>
      </c>
      <c r="C61" s="80">
        <v>58</v>
      </c>
      <c r="D61" s="79">
        <v>42</v>
      </c>
      <c r="E61" s="81">
        <f t="shared" si="1"/>
        <v>38.0952380952381</v>
      </c>
    </row>
    <row r="62" spans="1:5" ht="20.25" customHeight="1">
      <c r="A62" s="274">
        <v>2330411</v>
      </c>
      <c r="B62" s="73" t="s">
        <v>622</v>
      </c>
      <c r="C62" s="82">
        <v>58</v>
      </c>
      <c r="D62" s="79">
        <v>42</v>
      </c>
      <c r="E62" s="81">
        <f t="shared" si="1"/>
        <v>38.0952380952381</v>
      </c>
    </row>
    <row r="63" ht="12.75">
      <c r="C63" s="86"/>
    </row>
  </sheetData>
  <sheetProtection/>
  <mergeCells count="1">
    <mergeCell ref="B1:E1"/>
  </mergeCells>
  <printOptions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7" sqref="H17"/>
    </sheetView>
  </sheetViews>
  <sheetFormatPr defaultColWidth="9.125" defaultRowHeight="14.25"/>
  <cols>
    <col min="1" max="1" width="27.00390625" style="54" customWidth="1"/>
    <col min="2" max="2" width="18.375" style="54" customWidth="1"/>
    <col min="3" max="3" width="19.625" style="54" customWidth="1"/>
    <col min="4" max="4" width="9.125" style="54" customWidth="1"/>
    <col min="5" max="5" width="19.25390625" style="54" customWidth="1"/>
    <col min="6" max="249" width="9.125" style="54" customWidth="1"/>
    <col min="250" max="16384" width="9.125" style="54" customWidth="1"/>
  </cols>
  <sheetData>
    <row r="1" spans="1:3" ht="45.75" customHeight="1">
      <c r="A1" s="55" t="s">
        <v>623</v>
      </c>
      <c r="B1" s="55"/>
      <c r="C1" s="55"/>
    </row>
    <row r="2" spans="1:3" ht="24" customHeight="1">
      <c r="A2" s="56"/>
      <c r="B2" s="56"/>
      <c r="C2" s="267" t="s">
        <v>35</v>
      </c>
    </row>
    <row r="3" spans="1:3" ht="22.5" customHeight="1">
      <c r="A3" s="268" t="s">
        <v>624</v>
      </c>
      <c r="B3" s="268" t="s">
        <v>3</v>
      </c>
      <c r="C3" s="268" t="s">
        <v>4</v>
      </c>
    </row>
    <row r="4" spans="1:3" ht="25.5" customHeight="1">
      <c r="A4" s="58" t="s">
        <v>625</v>
      </c>
      <c r="B4" s="269">
        <f>B5+B6</f>
        <v>393588</v>
      </c>
      <c r="C4" s="269">
        <f>C5+C6</f>
        <v>381421</v>
      </c>
    </row>
    <row r="5" spans="1:3" ht="25.5" customHeight="1">
      <c r="A5" s="58" t="s">
        <v>626</v>
      </c>
      <c r="B5" s="269">
        <v>302030</v>
      </c>
      <c r="C5" s="269">
        <v>295956</v>
      </c>
    </row>
    <row r="6" spans="1:3" ht="25.5" customHeight="1">
      <c r="A6" s="58" t="s">
        <v>627</v>
      </c>
      <c r="B6" s="269">
        <f>SUM(B7:B9)</f>
        <v>91558</v>
      </c>
      <c r="C6" s="269">
        <f>SUM(C7:C9)</f>
        <v>85465</v>
      </c>
    </row>
    <row r="7" spans="1:8" ht="25.5" customHeight="1">
      <c r="A7" s="58" t="s">
        <v>628</v>
      </c>
      <c r="B7" s="269">
        <v>27000</v>
      </c>
      <c r="C7" s="269">
        <v>20907</v>
      </c>
      <c r="E7" s="98"/>
      <c r="F7" s="270"/>
      <c r="G7" s="270"/>
      <c r="H7" s="98"/>
    </row>
    <row r="8" spans="1:8" ht="25.5" customHeight="1">
      <c r="A8" s="58" t="s">
        <v>629</v>
      </c>
      <c r="B8" s="269">
        <v>34558</v>
      </c>
      <c r="C8" s="269">
        <v>34558</v>
      </c>
      <c r="E8" s="2"/>
      <c r="F8" s="271"/>
      <c r="G8" s="271"/>
      <c r="H8" s="98"/>
    </row>
    <row r="9" spans="1:8" ht="25.5" customHeight="1">
      <c r="A9" s="58" t="s">
        <v>630</v>
      </c>
      <c r="B9" s="269">
        <v>30000</v>
      </c>
      <c r="C9" s="269">
        <v>30000</v>
      </c>
      <c r="E9" s="2"/>
      <c r="F9" s="271"/>
      <c r="G9" s="271"/>
      <c r="H9" s="98"/>
    </row>
    <row r="10" spans="1:8" ht="25.5" customHeight="1">
      <c r="A10" s="58"/>
      <c r="B10" s="269"/>
      <c r="C10" s="269"/>
      <c r="E10" s="98"/>
      <c r="F10" s="271"/>
      <c r="G10" s="271"/>
      <c r="H10" s="98"/>
    </row>
    <row r="11" spans="1:8" ht="25.5" customHeight="1">
      <c r="A11" s="60" t="s">
        <v>631</v>
      </c>
      <c r="B11" s="269">
        <f>B12+B13</f>
        <v>393588</v>
      </c>
      <c r="C11" s="269">
        <f>C12+C13</f>
        <v>381421</v>
      </c>
      <c r="E11" s="98"/>
      <c r="F11" s="98"/>
      <c r="G11" s="98"/>
      <c r="H11" s="98"/>
    </row>
    <row r="12" spans="1:8" ht="25.5" customHeight="1">
      <c r="A12" s="58" t="s">
        <v>632</v>
      </c>
      <c r="B12" s="269">
        <v>234000</v>
      </c>
      <c r="C12" s="269">
        <v>209018</v>
      </c>
      <c r="E12" s="98"/>
      <c r="F12" s="98"/>
      <c r="G12" s="98"/>
      <c r="H12" s="98"/>
    </row>
    <row r="13" spans="1:3" ht="25.5" customHeight="1">
      <c r="A13" s="61" t="s">
        <v>633</v>
      </c>
      <c r="B13" s="269">
        <f>SUM(B14:B15)</f>
        <v>159588</v>
      </c>
      <c r="C13" s="269">
        <f>SUM(C14:C15)</f>
        <v>172403</v>
      </c>
    </row>
    <row r="14" spans="1:3" ht="25.5" customHeight="1">
      <c r="A14" s="61" t="s">
        <v>634</v>
      </c>
      <c r="B14" s="269">
        <v>125000</v>
      </c>
      <c r="C14" s="269">
        <v>140000</v>
      </c>
    </row>
    <row r="15" spans="1:3" ht="25.5" customHeight="1">
      <c r="A15" s="61" t="s">
        <v>635</v>
      </c>
      <c r="B15" s="269">
        <v>34588</v>
      </c>
      <c r="C15" s="269">
        <v>32403</v>
      </c>
    </row>
    <row r="17" ht="26.25" customHeight="1"/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pane xSplit="1" ySplit="3" topLeftCell="B4" activePane="bottomRight" state="frozen"/>
      <selection pane="bottomRight" activeCell="H12" sqref="H12"/>
    </sheetView>
  </sheetViews>
  <sheetFormatPr defaultColWidth="9.00390625" defaultRowHeight="16.5" customHeight="1"/>
  <cols>
    <col min="1" max="1" width="28.625" style="2" customWidth="1"/>
    <col min="2" max="2" width="12.00390625" style="2" customWidth="1"/>
    <col min="3" max="3" width="11.375" style="2" customWidth="1"/>
    <col min="4" max="4" width="9.375" style="2" customWidth="1"/>
    <col min="5" max="5" width="10.375" style="2" customWidth="1"/>
    <col min="6" max="6" width="9.25390625" style="2" customWidth="1"/>
    <col min="7" max="16384" width="9.00390625" style="2" customWidth="1"/>
  </cols>
  <sheetData>
    <row r="1" spans="1:6" ht="19.5" customHeight="1">
      <c r="A1" s="35" t="s">
        <v>636</v>
      </c>
      <c r="B1" s="35"/>
      <c r="C1" s="35"/>
      <c r="D1" s="35"/>
      <c r="E1" s="35"/>
      <c r="F1" s="35"/>
    </row>
    <row r="2" spans="1:6" ht="26.25" customHeight="1">
      <c r="A2" s="4"/>
      <c r="B2" s="4"/>
      <c r="C2" s="4"/>
      <c r="D2" s="4"/>
      <c r="E2" s="4"/>
      <c r="F2" s="262" t="s">
        <v>35</v>
      </c>
    </row>
    <row r="3" spans="1:6" s="1" customFormat="1" ht="25.5" customHeight="1">
      <c r="A3" s="5" t="s">
        <v>637</v>
      </c>
      <c r="B3" s="6" t="s">
        <v>638</v>
      </c>
      <c r="C3" s="5" t="s">
        <v>4</v>
      </c>
      <c r="D3" s="5" t="s">
        <v>5</v>
      </c>
      <c r="E3" s="6" t="s">
        <v>6</v>
      </c>
      <c r="F3" s="5" t="s">
        <v>36</v>
      </c>
    </row>
    <row r="4" spans="1:6" s="1" customFormat="1" ht="25.5" customHeight="1">
      <c r="A4" s="109" t="s">
        <v>639</v>
      </c>
      <c r="B4" s="263">
        <v>190240</v>
      </c>
      <c r="C4" s="24">
        <v>177601</v>
      </c>
      <c r="D4" s="264">
        <f>C4/B4*100</f>
        <v>93.35628679562657</v>
      </c>
      <c r="E4" s="111">
        <v>292802</v>
      </c>
      <c r="F4" s="25">
        <f>C4/E4*100-100</f>
        <v>-39.344335079678416</v>
      </c>
    </row>
    <row r="5" spans="1:6" s="1" customFormat="1" ht="25.5" customHeight="1">
      <c r="A5" s="109" t="s">
        <v>640</v>
      </c>
      <c r="B5" s="263">
        <v>49170</v>
      </c>
      <c r="C5" s="24">
        <v>47514</v>
      </c>
      <c r="D5" s="264">
        <f aca="true" t="shared" si="0" ref="D5:D14">C5/B5*100</f>
        <v>96.6320927394753</v>
      </c>
      <c r="E5" s="111">
        <v>52459</v>
      </c>
      <c r="F5" s="25">
        <f aca="true" t="shared" si="1" ref="F5:F14">C5/E5*100-100</f>
        <v>-9.426409195752868</v>
      </c>
    </row>
    <row r="6" spans="1:6" s="1" customFormat="1" ht="25.5" customHeight="1">
      <c r="A6" s="109" t="s">
        <v>641</v>
      </c>
      <c r="B6" s="263">
        <v>4170</v>
      </c>
      <c r="C6" s="24">
        <v>3833</v>
      </c>
      <c r="D6" s="264">
        <f t="shared" si="0"/>
        <v>91.91846522781775</v>
      </c>
      <c r="E6" s="111">
        <v>6739</v>
      </c>
      <c r="F6" s="25">
        <f t="shared" si="1"/>
        <v>-43.12212494435376</v>
      </c>
    </row>
    <row r="7" spans="1:6" s="1" customFormat="1" ht="25.5" customHeight="1">
      <c r="A7" s="265" t="s">
        <v>642</v>
      </c>
      <c r="B7" s="263">
        <v>5210</v>
      </c>
      <c r="C7" s="27">
        <v>4514</v>
      </c>
      <c r="D7" s="264">
        <f t="shared" si="0"/>
        <v>86.64107485604606</v>
      </c>
      <c r="E7" s="266">
        <v>4858</v>
      </c>
      <c r="F7" s="25">
        <f t="shared" si="1"/>
        <v>-7.081103334705645</v>
      </c>
    </row>
    <row r="8" spans="1:6" s="1" customFormat="1" ht="25.5" customHeight="1">
      <c r="A8" s="265" t="s">
        <v>643</v>
      </c>
      <c r="B8" s="263">
        <v>2210</v>
      </c>
      <c r="C8" s="27">
        <v>2515</v>
      </c>
      <c r="D8" s="264">
        <f t="shared" si="0"/>
        <v>113.80090497737557</v>
      </c>
      <c r="E8" s="266">
        <v>2051</v>
      </c>
      <c r="F8" s="25">
        <f t="shared" si="1"/>
        <v>22.623110677718188</v>
      </c>
    </row>
    <row r="9" spans="1:6" s="1" customFormat="1" ht="25.5" customHeight="1">
      <c r="A9" s="265" t="s">
        <v>644</v>
      </c>
      <c r="B9" s="263">
        <v>38070</v>
      </c>
      <c r="C9" s="27">
        <v>42251</v>
      </c>
      <c r="D9" s="264">
        <f t="shared" si="0"/>
        <v>110.98240084055686</v>
      </c>
      <c r="E9" s="266">
        <v>34510</v>
      </c>
      <c r="F9" s="25">
        <f t="shared" si="1"/>
        <v>22.43117936829904</v>
      </c>
    </row>
    <row r="10" spans="1:6" s="1" customFormat="1" ht="25.5" customHeight="1">
      <c r="A10" s="265" t="s">
        <v>645</v>
      </c>
      <c r="B10" s="263">
        <v>8400</v>
      </c>
      <c r="C10" s="27">
        <v>8937</v>
      </c>
      <c r="D10" s="264">
        <f t="shared" si="0"/>
        <v>106.39285714285714</v>
      </c>
      <c r="E10" s="266">
        <v>9168</v>
      </c>
      <c r="F10" s="25">
        <f t="shared" si="1"/>
        <v>-2.519633507853399</v>
      </c>
    </row>
    <row r="11" spans="1:6" s="1" customFormat="1" ht="25.5" customHeight="1">
      <c r="A11" s="265" t="s">
        <v>646</v>
      </c>
      <c r="B11" s="263">
        <v>1360</v>
      </c>
      <c r="C11" s="27">
        <v>1212</v>
      </c>
      <c r="D11" s="264">
        <f t="shared" si="0"/>
        <v>89.11764705882354</v>
      </c>
      <c r="E11" s="266">
        <v>1120</v>
      </c>
      <c r="F11" s="25">
        <f t="shared" si="1"/>
        <v>8.214285714285708</v>
      </c>
    </row>
    <row r="12" spans="1:6" s="1" customFormat="1" ht="25.5" customHeight="1">
      <c r="A12" s="109" t="s">
        <v>647</v>
      </c>
      <c r="B12" s="263">
        <v>26850</v>
      </c>
      <c r="C12" s="27">
        <v>24413</v>
      </c>
      <c r="D12" s="264">
        <f t="shared" si="0"/>
        <v>90.92364990689012</v>
      </c>
      <c r="E12" s="266">
        <v>24248</v>
      </c>
      <c r="F12" s="25">
        <f t="shared" si="1"/>
        <v>0.6804684922467885</v>
      </c>
    </row>
    <row r="13" spans="1:6" s="1" customFormat="1" ht="25.5" customHeight="1">
      <c r="A13" s="109" t="s">
        <v>648</v>
      </c>
      <c r="B13" s="263">
        <v>60460</v>
      </c>
      <c r="C13" s="24">
        <v>59746</v>
      </c>
      <c r="D13" s="264">
        <f t="shared" si="0"/>
        <v>98.81905391994708</v>
      </c>
      <c r="E13" s="111">
        <v>57477</v>
      </c>
      <c r="F13" s="25">
        <f t="shared" si="1"/>
        <v>3.9476660229309033</v>
      </c>
    </row>
    <row r="14" spans="1:6" s="1" customFormat="1" ht="25.5" customHeight="1">
      <c r="A14" s="109" t="s">
        <v>649</v>
      </c>
      <c r="B14" s="263">
        <v>28690</v>
      </c>
      <c r="C14" s="24">
        <v>31148</v>
      </c>
      <c r="D14" s="264">
        <f t="shared" si="0"/>
        <v>108.56744510282329</v>
      </c>
      <c r="E14" s="111">
        <v>29019</v>
      </c>
      <c r="F14" s="25">
        <f t="shared" si="1"/>
        <v>7.336572590371816</v>
      </c>
    </row>
    <row r="15" spans="1:6" s="1" customFormat="1" ht="25.5" customHeight="1">
      <c r="A15" s="260"/>
      <c r="B15" s="29"/>
      <c r="C15" s="29"/>
      <c r="D15" s="264"/>
      <c r="E15" s="29"/>
      <c r="F15" s="25"/>
    </row>
    <row r="16" spans="1:6" s="1" customFormat="1" ht="25.5" customHeight="1">
      <c r="A16" s="260"/>
      <c r="B16" s="29"/>
      <c r="C16" s="29"/>
      <c r="D16" s="264"/>
      <c r="E16" s="29"/>
      <c r="F16" s="25"/>
    </row>
    <row r="17" spans="1:6" s="1" customFormat="1" ht="25.5" customHeight="1">
      <c r="A17" s="260"/>
      <c r="B17" s="29"/>
      <c r="C17" s="29"/>
      <c r="D17" s="264"/>
      <c r="E17" s="29"/>
      <c r="F17" s="25"/>
    </row>
    <row r="18" spans="1:6" s="1" customFormat="1" ht="25.5" customHeight="1">
      <c r="A18" s="260"/>
      <c r="B18" s="29"/>
      <c r="C18" s="29"/>
      <c r="D18" s="264"/>
      <c r="E18" s="29"/>
      <c r="F18" s="25"/>
    </row>
    <row r="19" spans="1:6" s="1" customFormat="1" ht="25.5" customHeight="1">
      <c r="A19" s="22"/>
      <c r="B19" s="29"/>
      <c r="C19" s="29"/>
      <c r="D19" s="264"/>
      <c r="E19" s="29"/>
      <c r="F19" s="25"/>
    </row>
    <row r="20" spans="1:6" s="1" customFormat="1" ht="25.5" customHeight="1">
      <c r="A20" s="22"/>
      <c r="B20" s="29"/>
      <c r="C20" s="29"/>
      <c r="D20" s="264"/>
      <c r="E20" s="29"/>
      <c r="F20" s="25"/>
    </row>
    <row r="21" spans="1:6" s="1" customFormat="1" ht="25.5" customHeight="1">
      <c r="A21" s="22"/>
      <c r="B21" s="29"/>
      <c r="C21" s="29"/>
      <c r="D21" s="264"/>
      <c r="E21" s="29"/>
      <c r="F21" s="25"/>
    </row>
    <row r="22" spans="1:6" s="1" customFormat="1" ht="25.5" customHeight="1">
      <c r="A22" s="22"/>
      <c r="B22" s="29"/>
      <c r="C22" s="29"/>
      <c r="D22" s="264"/>
      <c r="E22" s="30"/>
      <c r="F22" s="25"/>
    </row>
    <row r="23" spans="1:6" s="1" customFormat="1" ht="25.5" customHeight="1">
      <c r="A23" s="22"/>
      <c r="B23" s="29"/>
      <c r="C23" s="29"/>
      <c r="D23" s="264"/>
      <c r="E23" s="29"/>
      <c r="F23" s="25"/>
    </row>
    <row r="24" spans="1:6" s="1" customFormat="1" ht="25.5" customHeight="1">
      <c r="A24" s="22"/>
      <c r="B24" s="29"/>
      <c r="C24" s="29"/>
      <c r="D24" s="264"/>
      <c r="E24" s="29"/>
      <c r="F24" s="25"/>
    </row>
    <row r="25" spans="1:6" s="1" customFormat="1" ht="25.5" customHeight="1">
      <c r="A25" s="112" t="s">
        <v>33</v>
      </c>
      <c r="B25" s="29">
        <f>SUM(B4:B15)</f>
        <v>414830</v>
      </c>
      <c r="C25" s="29">
        <f>SUM(C4:C15)</f>
        <v>403684</v>
      </c>
      <c r="D25" s="264">
        <f>C25/B25*100</f>
        <v>97.31311621628137</v>
      </c>
      <c r="E25" s="29">
        <f>SUM(E4:E15)</f>
        <v>514451</v>
      </c>
      <c r="F25" s="25">
        <f>C25/E25*100-100</f>
        <v>-21.531107918927162</v>
      </c>
    </row>
    <row r="26" spans="2:6" ht="16.5" customHeight="1">
      <c r="B26" s="11"/>
      <c r="C26" s="11"/>
      <c r="D26" s="11"/>
      <c r="E26" s="11"/>
      <c r="F26" s="11"/>
    </row>
    <row r="27" spans="2:6" ht="16.5" customHeight="1">
      <c r="B27" s="11"/>
      <c r="C27" s="11"/>
      <c r="D27" s="11"/>
      <c r="E27" s="11"/>
      <c r="F27" s="11"/>
    </row>
    <row r="28" spans="2:6" ht="16.5" customHeight="1">
      <c r="B28" s="11"/>
      <c r="C28" s="11"/>
      <c r="D28" s="11"/>
      <c r="E28" s="11"/>
      <c r="F28" s="11"/>
    </row>
    <row r="29" spans="2:6" ht="16.5" customHeight="1">
      <c r="B29" s="11"/>
      <c r="C29" s="11"/>
      <c r="D29" s="11"/>
      <c r="E29" s="11"/>
      <c r="F29" s="11"/>
    </row>
    <row r="30" spans="2:6" ht="16.5" customHeight="1">
      <c r="B30" s="11"/>
      <c r="C30" s="11"/>
      <c r="D30" s="11"/>
      <c r="E30" s="11"/>
      <c r="F30" s="11"/>
    </row>
    <row r="31" spans="2:6" ht="16.5" customHeight="1">
      <c r="B31" s="11"/>
      <c r="C31" s="11"/>
      <c r="D31" s="11"/>
      <c r="E31" s="11"/>
      <c r="F31" s="11"/>
    </row>
    <row r="32" spans="2:6" ht="16.5" customHeight="1">
      <c r="B32" s="11"/>
      <c r="C32" s="11"/>
      <c r="D32" s="11"/>
      <c r="E32" s="11"/>
      <c r="F32" s="11"/>
    </row>
    <row r="33" spans="2:6" ht="16.5" customHeight="1">
      <c r="B33" s="11"/>
      <c r="C33" s="11"/>
      <c r="D33" s="11"/>
      <c r="E33" s="11"/>
      <c r="F33" s="11"/>
    </row>
    <row r="34" spans="2:6" ht="16.5" customHeight="1">
      <c r="B34" s="11"/>
      <c r="C34" s="11"/>
      <c r="D34" s="11"/>
      <c r="E34" s="11"/>
      <c r="F34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木木多木木</cp:lastModifiedBy>
  <cp:lastPrinted>2018-01-31T00:27:58Z</cp:lastPrinted>
  <dcterms:created xsi:type="dcterms:W3CDTF">1996-12-17T01:32:42Z</dcterms:created>
  <dcterms:modified xsi:type="dcterms:W3CDTF">2019-02-22T06:51:00Z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