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05" tabRatio="936" firstSheet="17" activeTab="20"/>
  </bookViews>
  <sheets>
    <sheet name="2016年一般公共预算收入" sheetId="1" r:id="rId1"/>
    <sheet name="2016年一般公共预算支出" sheetId="2" r:id="rId2"/>
    <sheet name="2016年基金收入" sheetId="3" r:id="rId3"/>
    <sheet name="2016年基金支出" sheetId="4" r:id="rId4"/>
    <sheet name="2016年社保基金收入" sheetId="5" r:id="rId5"/>
    <sheet name="2016年社保基金支出" sheetId="6" r:id="rId6"/>
    <sheet name="2016年国有资本经营预算" sheetId="7" r:id="rId7"/>
    <sheet name="2017年一般公共预算收入" sheetId="8" r:id="rId8"/>
    <sheet name="永嘉县2017年一般公共预算支出" sheetId="9" r:id="rId9"/>
    <sheet name="2017年一般公共预算收支预算表" sheetId="10" r:id="rId10"/>
    <sheet name="2017年基金收入预算" sheetId="11" r:id="rId11"/>
    <sheet name="永嘉县2017年政府性基金支出" sheetId="12" r:id="rId12"/>
    <sheet name="2017年基金收支预算表" sheetId="13" r:id="rId13"/>
    <sheet name="2017年国有资本经营预算" sheetId="14" r:id="rId14"/>
    <sheet name="2017年社保收入预算" sheetId="15" r:id="rId15"/>
    <sheet name="2017年社保基金支出预算" sheetId="16" r:id="rId16"/>
    <sheet name="2017年一般公共预算基本支出表" sheetId="17" r:id="rId17"/>
    <sheet name="2017年永嘉县一般公共预算税收返还和转移支付表" sheetId="18" r:id="rId18"/>
    <sheet name="2017年度永嘉县政府性基金转移支付表" sheetId="19" r:id="rId19"/>
    <sheet name="2017年永嘉县政府一般债务限额与余额情况表" sheetId="20" r:id="rId20"/>
    <sheet name="2017年永嘉县政府专项债务限额与余额情况表" sheetId="21" r:id="rId21"/>
  </sheets>
  <definedNames>
    <definedName name="_xlnm.Print_Titles" localSheetId="8">'永嘉县2017年一般公共预算支出'!$1:$4</definedName>
    <definedName name="_xlnm.Print_Titles" localSheetId="11">'永嘉县2017年政府性基金支出'!$1:$3</definedName>
  </definedNames>
  <calcPr fullCalcOnLoad="1" iterate="1" iterateCount="100" iterateDelta="0.001"/>
</workbook>
</file>

<file path=xl/comments9.xml><?xml version="1.0" encoding="utf-8"?>
<comments xmlns="http://schemas.openxmlformats.org/spreadsheetml/2006/main">
  <authors>
    <author>作者</author>
  </authors>
  <commentList>
    <comment ref="C259" authorId="0">
      <text>
        <r>
          <rPr>
            <b/>
            <sz val="9"/>
            <rFont val="宋体"/>
            <family val="0"/>
          </rPr>
          <t xml:space="preserve">2080507差入其他4378万元
</t>
        </r>
      </text>
    </comment>
  </commentList>
</comments>
</file>

<file path=xl/sharedStrings.xml><?xml version="1.0" encoding="utf-8"?>
<sst xmlns="http://schemas.openxmlformats.org/spreadsheetml/2006/main" count="1258" uniqueCount="978">
  <si>
    <t>（一）一般公共预算收入</t>
  </si>
  <si>
    <t>单位：万元</t>
  </si>
  <si>
    <t>上年预计执行数</t>
  </si>
  <si>
    <t>2017年预算数</t>
  </si>
  <si>
    <t>一、收入合计</t>
  </si>
  <si>
    <t>（二）转移性收入等</t>
  </si>
  <si>
    <t xml:space="preserve">   1.返还性收入</t>
  </si>
  <si>
    <t xml:space="preserve">   2.省、市转移支付收入</t>
  </si>
  <si>
    <t xml:space="preserve">   3.新增债券收入</t>
  </si>
  <si>
    <t xml:space="preserve">   4.上年结余</t>
  </si>
  <si>
    <t xml:space="preserve">   5.调入预算稳定调节基金</t>
  </si>
  <si>
    <t xml:space="preserve">   6.调入资金   </t>
  </si>
  <si>
    <t>二、支出合计</t>
  </si>
  <si>
    <t>（一）一般公共预算支出</t>
  </si>
  <si>
    <t>（二）转移性支出</t>
  </si>
  <si>
    <t xml:space="preserve">   2.结转下年项目支出</t>
  </si>
  <si>
    <t xml:space="preserve">   1.上解上级支出</t>
  </si>
  <si>
    <t>项    目</t>
  </si>
  <si>
    <t>执行数</t>
  </si>
  <si>
    <t>完成%</t>
  </si>
  <si>
    <t xml:space="preserve">    2.改增增值税</t>
  </si>
  <si>
    <t xml:space="preserve">    3.营业税</t>
  </si>
  <si>
    <t xml:space="preserve">    4.企业所得税</t>
  </si>
  <si>
    <t xml:space="preserve">    5.个人所得税</t>
  </si>
  <si>
    <t xml:space="preserve">    6.资源税</t>
  </si>
  <si>
    <t xml:space="preserve">    7.城建税</t>
  </si>
  <si>
    <t xml:space="preserve">    8.房产税</t>
  </si>
  <si>
    <t xml:space="preserve">    9.印花税</t>
  </si>
  <si>
    <t xml:space="preserve">    10.城镇土地使用税</t>
  </si>
  <si>
    <t xml:space="preserve">    11.土地增值税</t>
  </si>
  <si>
    <t xml:space="preserve">    12.车船税</t>
  </si>
  <si>
    <t xml:space="preserve">    13.耕地占用税</t>
  </si>
  <si>
    <t xml:space="preserve">    14.契税</t>
  </si>
  <si>
    <t xml:space="preserve">    1.专项收入</t>
  </si>
  <si>
    <t xml:space="preserve">    (1)教育费附加</t>
  </si>
  <si>
    <t xml:space="preserve">    (2)排污费收入</t>
  </si>
  <si>
    <t xml:space="preserve">    (3)其他专项收入</t>
  </si>
  <si>
    <t xml:space="preserve">    2、行政事业性收费收入</t>
  </si>
  <si>
    <t xml:space="preserve">    3.罚没收入</t>
  </si>
  <si>
    <t xml:space="preserve">    4.国有资本经营收入</t>
  </si>
  <si>
    <t xml:space="preserve">    5.国有资源（资产）有偿使用收入</t>
  </si>
  <si>
    <t>一、一般公共服务</t>
  </si>
  <si>
    <t>二、国防</t>
  </si>
  <si>
    <t>三、公共安全</t>
  </si>
  <si>
    <t>四、教育</t>
  </si>
  <si>
    <t>五、科学技术</t>
  </si>
  <si>
    <t>六、文化体育和传媒</t>
  </si>
  <si>
    <t>七、社会保障和就业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</si>
  <si>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</si>
  <si>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</si>
  <si>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</si>
  <si>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</si>
  <si>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</si>
  <si>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</si>
  <si>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</si>
  <si>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十五、金融监管等事务支出</t>
  </si>
  <si>
    <t>十六、国土资源气象等事务</t>
  </si>
  <si>
    <t>十七、住房保障支出</t>
  </si>
  <si>
    <t>十八、粮油物资管理事务</t>
  </si>
  <si>
    <t>十七、其他支出</t>
  </si>
  <si>
    <t>项       目</t>
  </si>
  <si>
    <t>预算数</t>
  </si>
  <si>
    <t>增长%</t>
  </si>
  <si>
    <t>一、散装水泥专项资金收入</t>
  </si>
  <si>
    <t>二、新型墙体材料专项基金收入</t>
  </si>
  <si>
    <t>一、社会保障和就业支出</t>
  </si>
  <si>
    <t xml:space="preserve">     大中型水库移民后期扶持基金支出</t>
  </si>
  <si>
    <t xml:space="preserve">     小型水库移民扶助基金支出</t>
  </si>
  <si>
    <t>二、城乡社区支出</t>
  </si>
  <si>
    <t xml:space="preserve">     国有土地使用权出让金支出</t>
  </si>
  <si>
    <t xml:space="preserve">     城市公用事业附加支出</t>
  </si>
  <si>
    <t xml:space="preserve">     国有土地收益基金支出</t>
  </si>
  <si>
    <t xml:space="preserve">     农业土地开发资金支出</t>
  </si>
  <si>
    <t xml:space="preserve">     新增建设用地土地有偿使用费支出</t>
  </si>
  <si>
    <t xml:space="preserve">     城市基础设施配套费支出</t>
  </si>
  <si>
    <t>三、农林水支出</t>
  </si>
  <si>
    <t xml:space="preserve">     大中型水库库区基金支出</t>
  </si>
  <si>
    <t>四、资源勘探电力信息等支出</t>
  </si>
  <si>
    <t xml:space="preserve">     散装水泥专项资金支出</t>
  </si>
  <si>
    <t xml:space="preserve">     新型墙体材料专项基金支出</t>
  </si>
  <si>
    <t>五、其他支出</t>
  </si>
  <si>
    <t xml:space="preserve">     彩票公益金安排的支出</t>
  </si>
  <si>
    <t xml:space="preserve">     其他政府性基金支出</t>
  </si>
  <si>
    <t>单位：万元</t>
  </si>
  <si>
    <t>一、企业基本养老保险基金</t>
  </si>
  <si>
    <t>二、机关事业养老保险基金</t>
  </si>
  <si>
    <t>三、失业保险基金</t>
  </si>
  <si>
    <t>四、工伤保险基金</t>
  </si>
  <si>
    <t>五、生育保险基金</t>
  </si>
  <si>
    <t>六、基本医疗保险基金</t>
  </si>
  <si>
    <t>七、公务员医疗补助</t>
  </si>
  <si>
    <t>八、医疗保险救助</t>
  </si>
  <si>
    <t>九、城乡居民基本养老保险基金</t>
  </si>
  <si>
    <t>十、城乡居民基本医疗保险基金</t>
  </si>
  <si>
    <t>十一、被征地农民养老保险基金</t>
  </si>
  <si>
    <t>项      目</t>
  </si>
  <si>
    <t>上年执行数</t>
  </si>
  <si>
    <t>可比增长%</t>
  </si>
  <si>
    <t>项        目</t>
  </si>
  <si>
    <t>收          入</t>
  </si>
  <si>
    <t>支          出</t>
  </si>
  <si>
    <t>一、利润收入</t>
  </si>
  <si>
    <t>二、股利、股息收入</t>
  </si>
  <si>
    <t>三、产权转让收入</t>
  </si>
  <si>
    <t>四、清算收入</t>
  </si>
  <si>
    <t>金融企业利润收入</t>
  </si>
  <si>
    <t>烟草企业利润收入</t>
  </si>
  <si>
    <t>石油石化企业利润收入</t>
  </si>
  <si>
    <t>电力企业利润收入</t>
  </si>
  <si>
    <t>电信企业利润收入</t>
  </si>
  <si>
    <t>其他国有资本经营预算企业利润收入</t>
  </si>
  <si>
    <t>请根据科目书列……</t>
  </si>
  <si>
    <t>国有控股公司股利、股息收入</t>
  </si>
  <si>
    <t>国有参股公司股利、股息收入</t>
  </si>
  <si>
    <t>金融企业股利、股息收入</t>
  </si>
  <si>
    <t>其他国有资本经营预算企业股利、股息收入</t>
  </si>
  <si>
    <t>国有股权、股份转让收入</t>
  </si>
  <si>
    <t>国有独资企业产权转让收入</t>
  </si>
  <si>
    <t>金融企业产权转让收入</t>
  </si>
  <si>
    <t>其他国有资本经营预算企业产权转让收入</t>
  </si>
  <si>
    <t>国有股权、股份清算收入</t>
  </si>
  <si>
    <t>国有独资企业清算收入</t>
  </si>
  <si>
    <t>其他国有资本经营预算企业清算收入</t>
  </si>
  <si>
    <t>五、其他国有资本经营预算收入</t>
  </si>
  <si>
    <t xml:space="preserve"> 合        计</t>
  </si>
  <si>
    <t>解决历史遗留问题及改革成本支出</t>
  </si>
  <si>
    <t>厂办大集体改革支出</t>
  </si>
  <si>
    <t>三供一业移交补助支出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</si>
  <si>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</si>
  <si>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</si>
  <si>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</si>
  <si>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</si>
  <si>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</si>
  <si>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离休干部医药费补助支出</t>
  </si>
  <si>
    <t>其他解决历史遗留问题及改革成本支出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</si>
  <si>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</si>
  <si>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</si>
  <si>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</si>
  <si>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</si>
  <si>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</si>
  <si>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</si>
  <si>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</si>
  <si>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</si>
  <si>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其他国有企业资本金注入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</si>
  <si>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</si>
  <si>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</si>
  <si>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</si>
  <si>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</si>
  <si>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</si>
  <si>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</si>
  <si>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国有资本经营预算调出资金</t>
  </si>
  <si>
    <t>合      计</t>
  </si>
  <si>
    <t>上年结转</t>
  </si>
  <si>
    <t>结转下年</t>
  </si>
  <si>
    <t>预算数</t>
  </si>
  <si>
    <t>执行数</t>
  </si>
  <si>
    <t>解决历史遗留问题及改革成本支出</t>
  </si>
  <si>
    <t xml:space="preserve">         单位：万元</t>
  </si>
  <si>
    <t xml:space="preserve">      </t>
  </si>
  <si>
    <t>永嘉县2016年一般公共预算收入执行情况</t>
  </si>
  <si>
    <t xml:space="preserve">         单位：万元</t>
  </si>
  <si>
    <t>预算调整数</t>
  </si>
  <si>
    <t>执行数</t>
  </si>
  <si>
    <t xml:space="preserve">    1.增值税</t>
  </si>
  <si>
    <t xml:space="preserve">    3.营业税</t>
  </si>
  <si>
    <t xml:space="preserve">    6.政府住房基金收入</t>
  </si>
  <si>
    <t>永嘉县2016年一般公共预算支出执行情况</t>
  </si>
  <si>
    <t>单位：万元</t>
  </si>
  <si>
    <t>永嘉县2016年政府性基金收入执行情况</t>
  </si>
  <si>
    <t>三、城市公用事业附加收入</t>
  </si>
  <si>
    <t>四、国有土地使用权出让收入</t>
  </si>
  <si>
    <t>五、国有土地收益基金收入</t>
  </si>
  <si>
    <t>六、农业土地开发资金收入</t>
  </si>
  <si>
    <t>七、彩票公益金收入</t>
  </si>
  <si>
    <t>八、城市基础设施配套费收入</t>
  </si>
  <si>
    <t>九、其他政府性基金收入</t>
  </si>
  <si>
    <t xml:space="preserve">     污水处理费支出</t>
  </si>
  <si>
    <t xml:space="preserve">   </t>
  </si>
  <si>
    <t>永嘉县2016年社保基金支出执行情况</t>
  </si>
  <si>
    <t>永嘉县2016年社保基金收入执行情况</t>
  </si>
  <si>
    <t>永嘉县2017年一般公共预算收入草案</t>
  </si>
  <si>
    <t>永嘉县2017年一般公共预算支出草案</t>
  </si>
  <si>
    <t>永嘉县2017年政府性基金收入草案</t>
  </si>
  <si>
    <t>永嘉县2017年社保基金收入草案</t>
  </si>
  <si>
    <t>永嘉县2017年政府性基金支出草案</t>
  </si>
  <si>
    <t>上年执行数</t>
  </si>
  <si>
    <t xml:space="preserve">     </t>
  </si>
  <si>
    <t xml:space="preserve">    6.政府住房基金收入</t>
  </si>
  <si>
    <r>
      <t xml:space="preserve">合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计</t>
    </r>
  </si>
  <si>
    <t>合    计</t>
  </si>
  <si>
    <t>合     计</t>
  </si>
  <si>
    <t>单位:万元</t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</si>
  <si>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</si>
  <si>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</si>
  <si>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</si>
  <si>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</si>
  <si>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</si>
  <si>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</si>
  <si>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</si>
  <si>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</si>
  <si>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</si>
  <si>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</si>
  <si>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</si>
  <si>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</si>
  <si>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</si>
  <si>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</si>
  <si>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</si>
  <si>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</si>
  <si>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</si>
  <si>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</si>
  <si>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</si>
  <si>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社会事业发展规划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</si>
  <si>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</si>
  <si>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</si>
  <si>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</si>
  <si>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</si>
  <si>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专项普查活动</t>
  </si>
  <si>
    <t xml:space="preserve">      其他统计信息事务支出</t>
  </si>
  <si>
    <t xml:space="preserve">    财政事务</t>
  </si>
  <si>
    <t xml:space="preserve">      信息化建设</t>
  </si>
  <si>
    <t xml:space="preserve">      其他财政事务支出</t>
  </si>
  <si>
    <t xml:space="preserve">    税收事务</t>
  </si>
  <si>
    <t xml:space="preserve">      税务登记证及发票管理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</si>
  <si>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</si>
  <si>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</si>
  <si>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</si>
  <si>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</si>
  <si>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</si>
  <si>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</si>
  <si>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公务员招考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</si>
  <si>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</si>
  <si>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</si>
  <si>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</si>
  <si>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</si>
  <si>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其他商贸事务支出</t>
  </si>
  <si>
    <t xml:space="preserve">    知识产权事务</t>
  </si>
  <si>
    <t xml:space="preserve">    工商行政管理事务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</si>
  <si>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</si>
  <si>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</si>
  <si>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</si>
  <si>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宗教事务</t>
  </si>
  <si>
    <t xml:space="preserve">      宗教工作专项</t>
  </si>
  <si>
    <t xml:space="preserve">    港澳台侨事务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</si>
  <si>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</si>
  <si>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</si>
  <si>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</si>
  <si>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</si>
  <si>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</si>
  <si>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</si>
  <si>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</si>
  <si>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</si>
  <si>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党委办公厅（室）及相关机构事务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</si>
  <si>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</si>
  <si>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</si>
  <si>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</si>
  <si>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</si>
  <si>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</si>
  <si>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</si>
  <si>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</si>
  <si>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</si>
  <si>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</si>
  <si>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其他一般公共服务支出(款)</t>
  </si>
  <si>
    <t xml:space="preserve">      国家赔偿费用支出</t>
  </si>
  <si>
    <t xml:space="preserve">      其他一般公共服务支出(项)</t>
  </si>
  <si>
    <t xml:space="preserve">  国防支出</t>
  </si>
  <si>
    <t xml:space="preserve">    国防动员</t>
  </si>
  <si>
    <t xml:space="preserve">      兵役征集</t>
  </si>
  <si>
    <t xml:space="preserve">      国防教育</t>
  </si>
  <si>
    <t xml:space="preserve">      预备役部队</t>
  </si>
  <si>
    <t xml:space="preserve">      民兵</t>
  </si>
  <si>
    <t xml:space="preserve">      其他国防动员支出</t>
  </si>
  <si>
    <t xml:space="preserve">  公共安全支出</t>
  </si>
  <si>
    <t xml:space="preserve">    武装警察</t>
  </si>
  <si>
    <t xml:space="preserve">      内卫</t>
  </si>
  <si>
    <t xml:space="preserve">      消防</t>
  </si>
  <si>
    <t xml:space="preserve">    公安</t>
  </si>
  <si>
    <t xml:space="preserve">      治安管理</t>
  </si>
  <si>
    <t xml:space="preserve">      刑事侦查</t>
  </si>
  <si>
    <t xml:space="preserve">      经济犯罪侦查</t>
  </si>
  <si>
    <t xml:space="preserve">      出入境管理</t>
  </si>
  <si>
    <t xml:space="preserve">      禁毒管理</t>
  </si>
  <si>
    <t xml:space="preserve">      道路交通管理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</si>
  <si>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</si>
  <si>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</si>
  <si>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</si>
  <si>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</si>
  <si>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</si>
  <si>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</si>
  <si>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</si>
  <si>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</si>
  <si>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</si>
  <si>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</si>
  <si>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</si>
  <si>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</si>
  <si>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</si>
  <si>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</si>
  <si>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</si>
  <si>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</si>
  <si>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</si>
  <si>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</si>
  <si>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</si>
  <si>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法律援助</t>
  </si>
  <si>
    <t xml:space="preserve">      社区矫正</t>
  </si>
  <si>
    <t xml:space="preserve">      其他司法支出</t>
  </si>
  <si>
    <t xml:space="preserve">    其他公共安全支出（款）</t>
  </si>
  <si>
    <t xml:space="preserve">      其他公共安全支出(项)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</si>
  <si>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</si>
  <si>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</si>
  <si>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</si>
  <si>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</si>
  <si>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</si>
  <si>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</si>
  <si>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</si>
  <si>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</si>
  <si>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</si>
  <si>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</si>
  <si>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</si>
  <si>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职业高中教育</t>
  </si>
  <si>
    <t xml:space="preserve">      其他职业教育支出</t>
  </si>
  <si>
    <t xml:space="preserve">    成人教育</t>
  </si>
  <si>
    <t xml:space="preserve">      其他成人教育支出</t>
  </si>
  <si>
    <t xml:space="preserve">    广播电视教育</t>
  </si>
  <si>
    <t xml:space="preserve">      广播电视学校</t>
  </si>
  <si>
    <t xml:space="preserve">    进修及培训</t>
  </si>
  <si>
    <t xml:space="preserve">      干部教育</t>
  </si>
  <si>
    <t xml:space="preserve">      其他进修及培训</t>
  </si>
  <si>
    <t xml:space="preserve">    教育费附加安排的支出</t>
  </si>
  <si>
    <t xml:space="preserve">      其他教育费附加安排的支出</t>
  </si>
  <si>
    <t xml:space="preserve">    其他教育支出（款）</t>
  </si>
  <si>
    <t xml:space="preserve">      其他教育支出(项)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</si>
  <si>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</si>
  <si>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</si>
  <si>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</si>
  <si>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  机构运行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</si>
  <si>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</si>
  <si>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</si>
  <si>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</si>
  <si>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科技条件与服务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</si>
  <si>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</si>
  <si>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</si>
  <si>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</si>
  <si>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</si>
  <si>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</si>
  <si>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</si>
  <si>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</si>
  <si>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其他科学技术普及支出</t>
  </si>
  <si>
    <t xml:space="preserve">    科技交流与合作</t>
  </si>
  <si>
    <t xml:space="preserve">      其他科技交流与合作支出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</si>
  <si>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</si>
  <si>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</si>
  <si>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</si>
  <si>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文化体育与传媒支出</t>
  </si>
  <si>
    <t xml:space="preserve">    文化</t>
  </si>
  <si>
    <t xml:space="preserve">      图书馆</t>
  </si>
  <si>
    <t xml:space="preserve">      艺术表演团体</t>
  </si>
  <si>
    <t xml:space="preserve">      群众文化</t>
  </si>
  <si>
    <t xml:space="preserve">      文化创作与保护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</si>
  <si>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</si>
  <si>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</si>
  <si>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</si>
  <si>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</si>
  <si>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</si>
  <si>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</si>
  <si>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</si>
  <si>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体育竞赛</t>
  </si>
  <si>
    <t xml:space="preserve">      群众体育</t>
  </si>
  <si>
    <t xml:space="preserve">      其他体育支出</t>
  </si>
  <si>
    <t xml:space="preserve">    新闻出版广播影视</t>
  </si>
  <si>
    <t xml:space="preserve">      电视</t>
  </si>
  <si>
    <t xml:space="preserve">      出版发行</t>
  </si>
  <si>
    <t xml:space="preserve">      其他新闻出版广播影视支出</t>
  </si>
  <si>
    <t xml:space="preserve">    其他文化体育与传媒支出(款)</t>
  </si>
  <si>
    <t xml:space="preserve">      宣传文化发展专项支出</t>
  </si>
  <si>
    <t xml:space="preserve">      文化产业发展专项支出</t>
  </si>
  <si>
    <t xml:space="preserve">      其他文化体育与传媒支出(项)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</si>
  <si>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</si>
  <si>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</si>
  <si>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</si>
  <si>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就业管理事务</t>
  </si>
  <si>
    <t xml:space="preserve">      社会保险业务管理事务</t>
  </si>
  <si>
    <t xml:space="preserve">      劳动关系和维权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</si>
  <si>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</si>
  <si>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</si>
  <si>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</si>
  <si>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</si>
  <si>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</si>
  <si>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</si>
  <si>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</si>
  <si>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</si>
  <si>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</si>
  <si>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财政对社会保险基金的补助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</si>
  <si>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</si>
  <si>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</si>
  <si>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</si>
  <si>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其他行政事业单位离退休支出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</si>
  <si>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</si>
  <si>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</si>
  <si>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</si>
  <si>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</si>
  <si>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</si>
  <si>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</si>
  <si>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</si>
  <si>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</si>
  <si>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</si>
  <si>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</si>
  <si>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</si>
  <si>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退伍士兵安置</t>
  </si>
  <si>
    <t xml:space="preserve">      军队移交政府的离退休人员安置</t>
  </si>
  <si>
    <t xml:space="preserve">      退役士兵管理教育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</si>
  <si>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</si>
  <si>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</si>
  <si>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</si>
  <si>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</si>
  <si>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</si>
  <si>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</si>
  <si>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</si>
  <si>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</si>
  <si>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</si>
  <si>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</si>
  <si>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</si>
  <si>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</si>
  <si>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地方自然灾害生活补助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</si>
  <si>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</si>
  <si>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</si>
  <si>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</si>
  <si>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</si>
  <si>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</si>
  <si>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</si>
  <si>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</si>
  <si>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</si>
  <si>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</si>
  <si>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农村五保供养支出</t>
  </si>
  <si>
    <t xml:space="preserve">    其他生活救助</t>
  </si>
  <si>
    <t xml:space="preserve">      其他农村生活救助</t>
  </si>
  <si>
    <t xml:space="preserve">    其他社会保障和就业支出(款)</t>
  </si>
  <si>
    <t xml:space="preserve">      其他社会保障和就业支出（项）</t>
  </si>
  <si>
    <t xml:space="preserve">  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</si>
  <si>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</si>
  <si>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</si>
  <si>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</si>
  <si>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</si>
  <si>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中医(民族)医院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</si>
  <si>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</si>
  <si>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</si>
  <si>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</si>
  <si>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</si>
  <si>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</si>
  <si>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</si>
  <si>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</si>
  <si>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</si>
  <si>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</si>
  <si>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</si>
  <si>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</si>
  <si>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</si>
  <si>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</si>
  <si>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</si>
  <si>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</si>
  <si>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</si>
  <si>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</si>
  <si>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优抚对象医疗补助</t>
  </si>
  <si>
    <t xml:space="preserve">      新型农村合作医疗</t>
  </si>
  <si>
    <t xml:space="preserve">      城乡医疗救助</t>
  </si>
  <si>
    <t xml:space="preserve">      疾病应急救助</t>
  </si>
  <si>
    <t xml:space="preserve">      其他医疗保障支出</t>
  </si>
  <si>
    <t xml:space="preserve">    中医药</t>
  </si>
  <si>
    <t xml:space="preserve">      中医(民族医)药专项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</si>
  <si>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</si>
  <si>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</si>
  <si>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</si>
  <si>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</si>
  <si>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</si>
  <si>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</si>
  <si>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</si>
  <si>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</si>
  <si>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</si>
  <si>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</si>
  <si>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</si>
  <si>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环境监测与监察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</si>
  <si>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</si>
  <si>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</si>
  <si>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</si>
  <si>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</si>
  <si>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排污费安排的支出</t>
  </si>
  <si>
    <t xml:space="preserve">    自然生态保护</t>
  </si>
  <si>
    <t xml:space="preserve">      生态保护</t>
  </si>
  <si>
    <t xml:space="preserve">      农村环境保护</t>
  </si>
  <si>
    <t xml:space="preserve">    污染减排</t>
  </si>
  <si>
    <t xml:space="preserve">       环境监测与信息</t>
  </si>
  <si>
    <t xml:space="preserve">    其他节能环保支出(款)</t>
  </si>
  <si>
    <t xml:space="preserve">      其他节能环保支出(项)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</si>
  <si>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</si>
  <si>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</si>
  <si>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</si>
  <si>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</si>
  <si>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城乡社区规划与管理(款)</t>
  </si>
  <si>
    <t xml:space="preserve">      城乡社区规划与管理(项)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</si>
  <si>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</si>
  <si>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</si>
  <si>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</si>
  <si>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城乡社区环境卫生(款)</t>
  </si>
  <si>
    <t xml:space="preserve">      城乡社区环境卫生(项)</t>
  </si>
  <si>
    <t xml:space="preserve">    其他城乡社区支出(款)</t>
  </si>
  <si>
    <t xml:space="preserve">      其他城乡社区支出(项)</t>
  </si>
  <si>
    <t xml:space="preserve">  农林水支出</t>
  </si>
  <si>
    <t xml:space="preserve">    农业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</si>
  <si>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</si>
  <si>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</si>
  <si>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</si>
  <si>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</si>
  <si>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防灾救灾</t>
  </si>
  <si>
    <t xml:space="preserve">      稳定农民收入补贴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</si>
  <si>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</si>
  <si>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</si>
  <si>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</si>
  <si>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</si>
  <si>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</si>
  <si>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对高校毕业生到基层任职补助</t>
  </si>
  <si>
    <t xml:space="preserve">      其他农业支出</t>
  </si>
  <si>
    <t xml:space="preserve">    林业</t>
  </si>
  <si>
    <t xml:space="preserve">      林业事业机构</t>
  </si>
  <si>
    <t xml:space="preserve">      森林培育</t>
  </si>
  <si>
    <t xml:space="preserve">      林业技术推广</t>
  </si>
  <si>
    <t xml:space="preserve">      森林生态效益补偿</t>
  </si>
  <si>
    <t xml:space="preserve">      林业产业化</t>
  </si>
  <si>
    <t xml:space="preserve">      林业防灾减灾</t>
  </si>
  <si>
    <t xml:space="preserve">      其他林业支出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</si>
  <si>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</si>
  <si>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</si>
  <si>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</si>
  <si>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</si>
  <si>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</si>
  <si>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水文测报</t>
  </si>
  <si>
    <t xml:space="preserve">      防汛</t>
  </si>
  <si>
    <t xml:space="preserve">      农田水利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</si>
  <si>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</si>
  <si>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</si>
  <si>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</si>
  <si>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</si>
  <si>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</si>
  <si>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</si>
  <si>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</si>
  <si>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其他扶贫支出</t>
  </si>
  <si>
    <t xml:space="preserve">    农业综合开发</t>
  </si>
  <si>
    <t xml:space="preserve">      产业化经营</t>
  </si>
  <si>
    <t xml:space="preserve">      其他农业综合开发支出</t>
  </si>
  <si>
    <t xml:space="preserve">    农村综合改革</t>
  </si>
  <si>
    <t xml:space="preserve">      对村级一事一议补助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</si>
  <si>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</si>
  <si>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</si>
  <si>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</si>
  <si>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</si>
  <si>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其他农林水事务支出（款）</t>
  </si>
  <si>
    <t xml:space="preserve">      其他农林水事务支出（项）</t>
  </si>
  <si>
    <t xml:space="preserve">  交通运输支出</t>
  </si>
  <si>
    <t xml:space="preserve">    公路水路运输</t>
  </si>
  <si>
    <t xml:space="preserve">      公路新建</t>
  </si>
  <si>
    <t xml:space="preserve">      公路改建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</si>
  <si>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</si>
  <si>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</si>
  <si>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</si>
  <si>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对城市公交的补贴</t>
  </si>
  <si>
    <t xml:space="preserve">    车辆购置税支出</t>
  </si>
  <si>
    <t xml:space="preserve">      车辆购置税其他支出</t>
  </si>
  <si>
    <t xml:space="preserve">    其他交通运输支出(款)</t>
  </si>
  <si>
    <t xml:space="preserve">      其他交通运输支出(项)</t>
  </si>
  <si>
    <t xml:space="preserve">  资源勘探信息等支出</t>
  </si>
  <si>
    <t xml:space="preserve">    工业和信息产业监管</t>
  </si>
  <si>
    <t xml:space="preserve">      工业和信息产业支持</t>
  </si>
  <si>
    <t xml:space="preserve">      其他工业和信息产业监管支出</t>
  </si>
  <si>
    <t xml:space="preserve">    安全生产监管</t>
  </si>
  <si>
    <t xml:space="preserve">      安全监管监察专项</t>
  </si>
  <si>
    <t xml:space="preserve">      应急救援支出</t>
  </si>
  <si>
    <t xml:space="preserve">      其他安全生产监管支出</t>
  </si>
  <si>
    <t xml:space="preserve">    国有资产监管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</si>
  <si>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</si>
  <si>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</si>
  <si>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</si>
  <si>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</si>
  <si>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其他资源勘探信息等支出(款)</t>
  </si>
  <si>
    <t xml:space="preserve">      其他资源勘探信息等支出(项)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</si>
  <si>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</si>
  <si>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</si>
  <si>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</si>
  <si>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旅游业管理与服务支出</t>
  </si>
  <si>
    <t xml:space="preserve">      旅游行业业务管理</t>
  </si>
  <si>
    <t xml:space="preserve">      其他旅游业管理与服务支出</t>
  </si>
  <si>
    <t xml:space="preserve">    涉外发展服务支出</t>
  </si>
  <si>
    <t xml:space="preserve">      其他涉外发展服务支出</t>
  </si>
  <si>
    <t xml:space="preserve">  金融支出</t>
  </si>
  <si>
    <t xml:space="preserve">    其他金融支出（款）</t>
  </si>
  <si>
    <t xml:space="preserve">      其他金融支出(项)</t>
  </si>
  <si>
    <t xml:space="preserve">  国土海洋气象等支出</t>
  </si>
  <si>
    <t xml:space="preserve">    国土资源事务</t>
  </si>
  <si>
    <t xml:space="preserve">      国土资源规划及管理</t>
  </si>
  <si>
    <t xml:space="preserve">      土地资源调查</t>
  </si>
  <si>
    <t xml:space="preserve">      土地资源利用与保护</t>
  </si>
  <si>
    <t xml:space="preserve">      国土资源行业业务管理</t>
  </si>
  <si>
    <t xml:space="preserve">      国土资源调查</t>
  </si>
  <si>
    <t xml:space="preserve">      其他国土资源事务支出</t>
  </si>
  <si>
    <t xml:space="preserve">    测绘事务</t>
  </si>
  <si>
    <t xml:space="preserve">      基础测绘</t>
  </si>
  <si>
    <t xml:space="preserve">    地震事务</t>
  </si>
  <si>
    <t xml:space="preserve">      地震事业机构 </t>
  </si>
  <si>
    <t xml:space="preserve">      其他地震事务支出</t>
  </si>
  <si>
    <t xml:space="preserve">    气象事务</t>
  </si>
  <si>
    <t xml:space="preserve">      气象事业机构</t>
  </si>
  <si>
    <t xml:space="preserve">      气象基础设施建设与维修</t>
  </si>
  <si>
    <t xml:space="preserve">  住房保障支出</t>
  </si>
  <si>
    <t xml:space="preserve">    保障性安居工程支出</t>
  </si>
  <si>
    <t xml:space="preserve">      棚户区改造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</si>
  <si>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</si>
  <si>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</si>
  <si>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</si>
  <si>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</si>
  <si>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</si>
  <si>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购房补贴</t>
  </si>
  <si>
    <t xml:space="preserve">    城乡社区住宅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</si>
  <si>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</si>
  <si>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</si>
  <si>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</si>
  <si>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</si>
  <si>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粮食财务挂账利息补贴</t>
  </si>
  <si>
    <t xml:space="preserve">      其他粮油事务支出</t>
  </si>
  <si>
    <t xml:space="preserve">    粮油储备</t>
  </si>
  <si>
    <t xml:space="preserve">      储备粮（油）库建设</t>
  </si>
  <si>
    <t xml:space="preserve">  其他支出(类)</t>
  </si>
  <si>
    <t xml:space="preserve">    其他支出(款)</t>
  </si>
  <si>
    <t xml:space="preserve">      其他支出(项)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</si>
  <si>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</si>
  <si>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</si>
  <si>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</si>
  <si>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</si>
  <si>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</si>
  <si>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政府性基金预算支出合计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</si>
  <si>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</si>
  <si>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</si>
  <si>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</si>
  <si>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</si>
  <si>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</si>
  <si>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</si>
  <si>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</si>
  <si>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</si>
  <si>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</si>
  <si>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</si>
  <si>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</si>
  <si>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</si>
  <si>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</si>
  <si>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公共租赁住房支出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</si>
  <si>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</si>
  <si>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</si>
  <si>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城市环境卫生</t>
  </si>
  <si>
    <t xml:space="preserve">      其他城市公用事业附加安排的支出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</si>
  <si>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</si>
  <si>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</si>
  <si>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新增建设用地土地有偿使用费及对应专项债务收入安排的支出</t>
  </si>
  <si>
    <t xml:space="preserve">      耕地开发专项支出</t>
  </si>
  <si>
    <t xml:space="preserve">      基本农田建设和保护支出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</si>
  <si>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</si>
  <si>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</si>
  <si>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污水处理费及对应专项债务收入安排的支出</t>
  </si>
  <si>
    <t xml:space="preserve">      其他污水处理费安排的支出</t>
  </si>
  <si>
    <t xml:space="preserve">    散装水泥专项资金及对应专项债务收入安排的支出</t>
  </si>
  <si>
    <t xml:space="preserve">      其他散装水泥专项资金支出</t>
  </si>
  <si>
    <t xml:space="preserve">    新型墙体材料专项基金及对应专项债务收入安排的支出</t>
  </si>
  <si>
    <t xml:space="preserve">      其他新型墙体材料专项基金支出</t>
  </si>
  <si>
    <t xml:space="preserve">    旅游发展基金支出</t>
  </si>
  <si>
    <t xml:space="preserve">      地方旅游开发项目补助</t>
  </si>
  <si>
    <t xml:space="preserve">  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</si>
  <si>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</si>
  <si>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</si>
  <si>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福利彩票销售机构的业务费支出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</si>
  <si>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</si>
  <si>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</si>
  <si>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</si>
  <si>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</si>
  <si>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</si>
  <si>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地方政府专项债务付息支出</t>
  </si>
  <si>
    <t xml:space="preserve">      国有土地使用权出让金债务付息支出</t>
  </si>
  <si>
    <t xml:space="preserve">    地方政府专项债务发行费用支出</t>
  </si>
  <si>
    <t xml:space="preserve">      国有土地使用权出让金债务发行费用支出</t>
  </si>
  <si>
    <t xml:space="preserve">    1.增值税</t>
  </si>
  <si>
    <t>项     目</t>
  </si>
  <si>
    <t>（一）政府性基金收入</t>
  </si>
  <si>
    <t xml:space="preserve">   2.上年结余</t>
  </si>
  <si>
    <t>（一）政府性基金支出</t>
  </si>
  <si>
    <t xml:space="preserve">   1.省市转移支付收入</t>
  </si>
  <si>
    <t xml:space="preserve">   1.调出资金</t>
  </si>
  <si>
    <t>一、税收收入</t>
  </si>
  <si>
    <t>二、非税收入</t>
  </si>
  <si>
    <t>预算调整数</t>
  </si>
  <si>
    <r>
      <t xml:space="preserve">合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计</t>
    </r>
  </si>
  <si>
    <t>二、非税收入</t>
  </si>
  <si>
    <t>永嘉县2016年国有资本经营收支执行情况</t>
  </si>
  <si>
    <t>永嘉县2017年国有资本经营收支草案</t>
  </si>
  <si>
    <t>永嘉县2016年政府性基金支出执行情况</t>
  </si>
  <si>
    <t>永嘉县2017年一般公共预算收支预算草案</t>
  </si>
  <si>
    <t>三、城市公用事业附加收入</t>
  </si>
  <si>
    <t>四、国有土地使用权出让收入</t>
  </si>
  <si>
    <t>五、国有土地收益基金收入</t>
  </si>
  <si>
    <t>六、农业土地开发资金收入</t>
  </si>
  <si>
    <t>七、彩票公益金收入</t>
  </si>
  <si>
    <t>八、城市基础设施配套费收入</t>
  </si>
  <si>
    <t>九、其他政府性基金收入</t>
  </si>
  <si>
    <t>项    目</t>
  </si>
  <si>
    <t>预算数</t>
  </si>
  <si>
    <t>上年执行数</t>
  </si>
  <si>
    <t>增长%</t>
  </si>
  <si>
    <t xml:space="preserve">      机关事业单位基本养老保险缴费支出</t>
  </si>
  <si>
    <t xml:space="preserve">      机关事业单位职业年金缴费支出</t>
  </si>
  <si>
    <t xml:space="preserve">      残疾人生活和护理补贴</t>
  </si>
  <si>
    <t xml:space="preserve">    财政对基本养老保险基金的补助</t>
  </si>
  <si>
    <t xml:space="preserve">      财政对城乡居民基本养老保险基金的补助</t>
  </si>
  <si>
    <t xml:space="preserve">    食品和药品监督管理事务</t>
  </si>
  <si>
    <t xml:space="preserve">    行政事业单位医疗</t>
  </si>
  <si>
    <t xml:space="preserve">      其他行政事业单位医疗</t>
  </si>
  <si>
    <t xml:space="preserve">    财政对基本医疗保险基金的补助</t>
  </si>
  <si>
    <t xml:space="preserve">      财政对城乡居民基本医疗保险基金的补助</t>
  </si>
  <si>
    <t xml:space="preserve">    优抚对象医疗</t>
  </si>
  <si>
    <t xml:space="preserve">      优抚对象医疗补助</t>
  </si>
  <si>
    <t>项目</t>
  </si>
  <si>
    <t>预算数</t>
  </si>
  <si>
    <t>上年执行数</t>
  </si>
  <si>
    <t>增长%</t>
  </si>
  <si>
    <t xml:space="preserve">      采矿权拍卖所得安排的支出</t>
  </si>
  <si>
    <t xml:space="preserve">      其他政府性基金支出</t>
  </si>
  <si>
    <t>永嘉县2017年政府性基金收支预算草案</t>
  </si>
  <si>
    <t xml:space="preserve">     </t>
  </si>
  <si>
    <t>备注：一般公共预算收入上年执行数同口径调整减少1985万元是指营改增政策调增1233万元，地方水利建设资金暂停征收减少3218万元。</t>
  </si>
  <si>
    <t xml:space="preserve">      对机关事业单位基本养老保险基金的补助</t>
  </si>
  <si>
    <t>经济分类代码</t>
  </si>
  <si>
    <t>经济分类</t>
  </si>
  <si>
    <t>合计</t>
  </si>
  <si>
    <t>基本支出</t>
  </si>
  <si>
    <t>人员经费</t>
  </si>
  <si>
    <t>公用经费</t>
  </si>
  <si>
    <t>补助支出</t>
  </si>
  <si>
    <t>总计</t>
  </si>
  <si>
    <t>301</t>
  </si>
  <si>
    <t>工资福利支出</t>
  </si>
  <si>
    <t>30101</t>
  </si>
  <si>
    <t>30102</t>
  </si>
  <si>
    <t>30103</t>
  </si>
  <si>
    <t>3010301</t>
  </si>
  <si>
    <t>3010302</t>
  </si>
  <si>
    <t>3010303</t>
  </si>
  <si>
    <t>3010304</t>
  </si>
  <si>
    <t>30104</t>
  </si>
  <si>
    <t>3010401</t>
  </si>
  <si>
    <t>3010402</t>
  </si>
  <si>
    <t>3010403</t>
  </si>
  <si>
    <t>3010406</t>
  </si>
  <si>
    <t>30106</t>
  </si>
  <si>
    <t>30107</t>
  </si>
  <si>
    <t>30199</t>
  </si>
  <si>
    <t>3019901</t>
  </si>
  <si>
    <t>3019902</t>
  </si>
  <si>
    <t>3019903</t>
  </si>
  <si>
    <t>302</t>
  </si>
  <si>
    <t>商品和服务支出</t>
  </si>
  <si>
    <t>30201</t>
  </si>
  <si>
    <t>30202</t>
  </si>
  <si>
    <t>30203</t>
  </si>
  <si>
    <t>30204</t>
  </si>
  <si>
    <t>30205</t>
  </si>
  <si>
    <t>30206</t>
  </si>
  <si>
    <t>30207</t>
  </si>
  <si>
    <t>30209</t>
  </si>
  <si>
    <t>30211</t>
  </si>
  <si>
    <t>30213</t>
  </si>
  <si>
    <t>30214</t>
  </si>
  <si>
    <t>30215</t>
  </si>
  <si>
    <t>30216</t>
  </si>
  <si>
    <t>30217</t>
  </si>
  <si>
    <t>30218</t>
  </si>
  <si>
    <t>30225</t>
  </si>
  <si>
    <t>30226</t>
  </si>
  <si>
    <t>30227</t>
  </si>
  <si>
    <t>30228</t>
  </si>
  <si>
    <t>30229</t>
  </si>
  <si>
    <t>30230</t>
  </si>
  <si>
    <t>30231</t>
  </si>
  <si>
    <t>30239</t>
  </si>
  <si>
    <t>3023901</t>
  </si>
  <si>
    <t>3023902</t>
  </si>
  <si>
    <t>30299</t>
  </si>
  <si>
    <t>303</t>
  </si>
  <si>
    <t>对个人和家庭的补助</t>
  </si>
  <si>
    <t>30301</t>
  </si>
  <si>
    <t>30302</t>
  </si>
  <si>
    <t>30303</t>
  </si>
  <si>
    <t>30304</t>
  </si>
  <si>
    <t>30305</t>
  </si>
  <si>
    <t>30307</t>
  </si>
  <si>
    <t>30309</t>
  </si>
  <si>
    <t>3030901</t>
  </si>
  <si>
    <t>3030904</t>
  </si>
  <si>
    <t>30311</t>
  </si>
  <si>
    <t>30399</t>
  </si>
  <si>
    <t>3039901</t>
  </si>
  <si>
    <t>3039902</t>
  </si>
  <si>
    <t>310</t>
  </si>
  <si>
    <t>31002</t>
  </si>
  <si>
    <t>31003</t>
  </si>
  <si>
    <t>永嘉县2017年社保基金支出草案</t>
  </si>
  <si>
    <t>2017年一般公共预算基本支出表</t>
  </si>
  <si>
    <t xml:space="preserve"> 基本工资</t>
  </si>
  <si>
    <t xml:space="preserve"> 津贴补贴</t>
  </si>
  <si>
    <t xml:space="preserve"> 奖金</t>
  </si>
  <si>
    <t xml:space="preserve">  考绩奖</t>
  </si>
  <si>
    <t xml:space="preserve">  考核奖</t>
  </si>
  <si>
    <t xml:space="preserve">  年终一次性奖金</t>
  </si>
  <si>
    <t xml:space="preserve">  高中教师超工作量补贴</t>
  </si>
  <si>
    <t xml:space="preserve"> 社会保障缴费</t>
  </si>
  <si>
    <t xml:space="preserve">  基本养老保险缴费</t>
  </si>
  <si>
    <t xml:space="preserve">  行政在职社保五项</t>
  </si>
  <si>
    <t xml:space="preserve">  事业在职社保六项</t>
  </si>
  <si>
    <t xml:space="preserve">  职业年金缴费</t>
  </si>
  <si>
    <t xml:space="preserve"> 伙食补助费</t>
  </si>
  <si>
    <t xml:space="preserve"> 绩效工资</t>
  </si>
  <si>
    <t xml:space="preserve"> 其他工资福利支出</t>
  </si>
  <si>
    <t xml:space="preserve">  年休假报酬</t>
  </si>
  <si>
    <t xml:space="preserve">  编外聘用人员薪资</t>
  </si>
  <si>
    <t xml:space="preserve">  其他工资福利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</si>
  <si>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</si>
  <si>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</si>
  <si>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</si>
  <si>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</si>
  <si>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</si>
  <si>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</si>
  <si>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</si>
  <si>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物业管理费</t>
  </si>
  <si>
    <t xml:space="preserve"> 差旅费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</si>
  <si>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</si>
  <si>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</si>
  <si>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</si>
  <si>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</si>
  <si>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</si>
  <si>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</si>
  <si>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</si>
  <si>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</si>
  <si>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</si>
  <si>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</si>
  <si>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</si>
  <si>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</si>
  <si>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</si>
  <si>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</si>
  <si>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 近程</t>
  </si>
  <si>
    <t xml:space="preserve">  远程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</si>
  <si>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</si>
  <si>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</si>
  <si>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</si>
  <si>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</si>
  <si>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</si>
  <si>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</si>
  <si>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医疗费</t>
  </si>
  <si>
    <t xml:space="preserve"> 奖励金</t>
  </si>
  <si>
    <t xml:space="preserve">  独生子女费</t>
  </si>
  <si>
    <t xml:space="preserve">  教育其他奖励</t>
  </si>
  <si>
    <t xml:space="preserve"> 住房公积金</t>
  </si>
  <si>
    <t xml:space="preserve"> 其他对个人和家庭的补助支出</t>
  </si>
  <si>
    <t xml:space="preserve">  通讯补助费</t>
  </si>
  <si>
    <t xml:space="preserve">  其他对个人和家庭的补助支出</t>
  </si>
  <si>
    <t>其他资本性支出</t>
  </si>
  <si>
    <t xml:space="preserve"> 办公设备购置</t>
  </si>
  <si>
    <t xml:space="preserve"> 专用设备购置</t>
  </si>
  <si>
    <t>2017年永嘉县一般公共预算税收返还和转移支付表</t>
  </si>
  <si>
    <t>预算科目</t>
  </si>
  <si>
    <t>一、返还性收入</t>
  </si>
  <si>
    <t>　　外交</t>
  </si>
  <si>
    <t xml:space="preserve">    增值税和消费税税收返还收入</t>
  </si>
  <si>
    <t>　　国防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</si>
  <si>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</si>
  <si>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</si>
  <si>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</si>
  <si>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</si>
  <si>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</si>
  <si>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</si>
  <si>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</si>
  <si>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</si>
  <si>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</si>
  <si>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</si>
  <si>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</si>
  <si>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</si>
  <si>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</si>
  <si>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</si>
  <si>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</si>
  <si>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</si>
  <si>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</si>
  <si>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</si>
  <si>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</si>
  <si>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</si>
  <si>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</si>
  <si>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</si>
  <si>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</si>
  <si>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</si>
  <si>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</si>
  <si>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</si>
  <si>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</si>
  <si>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</si>
  <si>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</si>
  <si>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</si>
  <si>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</si>
  <si>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</si>
  <si>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</si>
  <si>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</si>
  <si>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</si>
  <si>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</si>
  <si>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</si>
  <si>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</si>
  <si>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</si>
  <si>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</si>
  <si>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</si>
  <si>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</si>
  <si>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</si>
  <si>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</si>
  <si>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</si>
  <si>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</si>
  <si>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</si>
  <si>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</si>
  <si>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注：我县无专项转移支付分地区、分项目情况</t>
  </si>
  <si>
    <t>2017年度永嘉县政府性基金转移支付表</t>
  </si>
  <si>
    <t>备注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</si>
  <si>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</si>
  <si>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</si>
  <si>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</si>
  <si>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</si>
  <si>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</si>
  <si>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</si>
  <si>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</si>
  <si>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</si>
  <si>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</si>
  <si>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</si>
  <si>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</si>
  <si>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农林水支出</t>
  </si>
  <si>
    <t xml:space="preserve">  新菜地开发建设基金及对应专项债务收入安排的支出</t>
  </si>
  <si>
    <t xml:space="preserve">  大中型水库库区基金及对应专项债务收入安排的支出</t>
  </si>
  <si>
    <t>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</si>
  <si>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</si>
  <si>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</si>
  <si>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>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</si>
  <si>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</si>
  <si>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</si>
  <si>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</si>
  <si>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其他支出</t>
  </si>
  <si>
    <t xml:space="preserve">  彩票发行销售机构业务费安排的支出</t>
  </si>
  <si>
    <t xml:space="preserve">  彩票公益金及对应专项债务收入安排的支出</t>
  </si>
  <si>
    <t xml:space="preserve">  其他政府性基金及对应专项债务收入安排的支出</t>
  </si>
  <si>
    <t>债务付息支出</t>
  </si>
  <si>
    <t>债务发行费用支出</t>
  </si>
  <si>
    <t>合           计</t>
  </si>
  <si>
    <t>2017年永嘉县政府一般债务限额与余额情况表</t>
  </si>
  <si>
    <t>单位：亿元（人民币）</t>
  </si>
  <si>
    <t>单位名称</t>
  </si>
  <si>
    <t>债务类型</t>
  </si>
  <si>
    <t>期初数</t>
  </si>
  <si>
    <t>当期举借</t>
  </si>
  <si>
    <t>当期置换</t>
  </si>
  <si>
    <t>当期偿还本金</t>
  </si>
  <si>
    <t>期末数</t>
  </si>
  <si>
    <t>限额</t>
  </si>
  <si>
    <t>永嘉县</t>
  </si>
  <si>
    <t>一般债务</t>
  </si>
  <si>
    <t>2017年永嘉县政府专项债务限额与余额情况表</t>
  </si>
  <si>
    <t>区划名称</t>
  </si>
  <si>
    <t>债务编码</t>
  </si>
  <si>
    <t>项目名称</t>
  </si>
  <si>
    <t>计划偿债资金来源</t>
  </si>
  <si>
    <t>期初数</t>
  </si>
  <si>
    <t>当期支付利息费用</t>
  </si>
  <si>
    <t>协议号</t>
  </si>
  <si>
    <t>签订日期</t>
  </si>
  <si>
    <t>债权类型</t>
  </si>
  <si>
    <t>债权人</t>
  </si>
  <si>
    <t>债权人全称</t>
  </si>
  <si>
    <t>协议金额</t>
  </si>
  <si>
    <t>组织机构编码</t>
  </si>
  <si>
    <t>专项债务</t>
  </si>
  <si>
    <t xml:space="preserve">g 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</si>
</sst>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"/>
    <numFmt numFmtId="180" formatCode="0_ "/>
    <numFmt numFmtId="181" formatCode="#,##0.0_);[Red]\(#,##0.0\)"/>
    <numFmt numFmtId="182" formatCode="_ * #,##0_ ;_ * \-#,##0_ ;_ * &quot;-&quot;??_ ;_ @_ "/>
    <numFmt numFmtId="183" formatCode="0.0_ "/>
    <numFmt numFmtId="184" formatCode="_ * #,##0.0_ ;_ * \-#,##0.0_ ;_ * &quot;-&quot;??_ ;_ @_ "/>
    <numFmt numFmtId="185" formatCode="0.00_ "/>
  </numFmts>
  <fonts count="64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2"/>
      <name val="黑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sz val="11"/>
      <name val="黑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color indexed="8"/>
      <name val="黑体"/>
      <family val="0"/>
    </font>
    <font>
      <b/>
      <sz val="14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8"/>
      <name val="黑体"/>
      <family val="0"/>
    </font>
    <font>
      <b/>
      <sz val="18"/>
      <name val="楷体_GB2312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1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177" fontId="3" fillId="0" borderId="0" xfId="0" applyNumberFormat="1" applyFont="1" applyAlignment="1">
      <alignment horizontal="right"/>
    </xf>
    <xf numFmtId="0" fontId="7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40">
      <alignment/>
      <protection/>
    </xf>
    <xf numFmtId="0" fontId="10" fillId="0" borderId="10" xfId="42" applyFont="1" applyBorder="1">
      <alignment vertical="center"/>
      <protection/>
    </xf>
    <xf numFmtId="0" fontId="3" fillId="0" borderId="10" xfId="40" applyFont="1" applyBorder="1" applyAlignment="1">
      <alignment/>
      <protection/>
    </xf>
    <xf numFmtId="0" fontId="3" fillId="0" borderId="10" xfId="40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177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right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/>
    </xf>
    <xf numFmtId="182" fontId="1" fillId="0" borderId="10" xfId="53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53" applyNumberFormat="1" applyFont="1" applyBorder="1" applyAlignment="1">
      <alignment horizontal="right"/>
    </xf>
    <xf numFmtId="181" fontId="0" fillId="0" borderId="10" xfId="53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0" xfId="0" applyNumberFormat="1" applyFont="1" applyBorder="1" applyAlignment="1">
      <alignment horizontal="right"/>
    </xf>
    <xf numFmtId="180" fontId="0" fillId="0" borderId="10" xfId="0" applyNumberFormat="1" applyFont="1" applyBorder="1" applyAlignment="1">
      <alignment horizontal="right"/>
    </xf>
    <xf numFmtId="177" fontId="7" fillId="0" borderId="1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left"/>
    </xf>
    <xf numFmtId="179" fontId="0" fillId="0" borderId="10" xfId="0" applyNumberFormat="1" applyFont="1" applyFill="1" applyBorder="1" applyAlignment="1">
      <alignment horizontal="left" vertical="center" wrapText="1"/>
    </xf>
    <xf numFmtId="180" fontId="0" fillId="0" borderId="10" xfId="41" applyNumberFormat="1" applyFont="1" applyBorder="1">
      <alignment/>
      <protection/>
    </xf>
    <xf numFmtId="184" fontId="0" fillId="0" borderId="10" xfId="53" applyNumberFormat="1" applyFont="1" applyBorder="1" applyAlignment="1">
      <alignment/>
    </xf>
    <xf numFmtId="179" fontId="7" fillId="0" borderId="10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177" fontId="1" fillId="0" borderId="10" xfId="0" applyNumberFormat="1" applyFont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22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 horizontal="right" wrapText="1"/>
    </xf>
    <xf numFmtId="177" fontId="1" fillId="0" borderId="11" xfId="40" applyNumberFormat="1" applyFont="1" applyBorder="1" applyAlignment="1">
      <alignment horizontal="right"/>
      <protection/>
    </xf>
    <xf numFmtId="177" fontId="1" fillId="0" borderId="12" xfId="40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177" fontId="0" fillId="0" borderId="10" xfId="0" applyNumberFormat="1" applyFont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81" fontId="1" fillId="0" borderId="12" xfId="40" applyNumberFormat="1" applyFont="1" applyBorder="1" applyAlignment="1">
      <alignment horizontal="right"/>
      <protection/>
    </xf>
    <xf numFmtId="178" fontId="1" fillId="0" borderId="10" xfId="0" applyNumberFormat="1" applyFont="1" applyBorder="1" applyAlignment="1">
      <alignment horizontal="right"/>
    </xf>
    <xf numFmtId="177" fontId="1" fillId="0" borderId="10" xfId="40" applyNumberFormat="1" applyFont="1" applyBorder="1" applyAlignment="1">
      <alignment horizontal="right"/>
      <protection/>
    </xf>
    <xf numFmtId="177" fontId="0" fillId="0" borderId="10" xfId="0" applyNumberFormat="1" applyFont="1" applyBorder="1" applyAlignment="1">
      <alignment horizontal="left"/>
    </xf>
    <xf numFmtId="181" fontId="0" fillId="0" borderId="10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177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77" fontId="0" fillId="0" borderId="10" xfId="53" applyNumberFormat="1" applyFont="1" applyBorder="1" applyAlignment="1">
      <alignment horizontal="right"/>
    </xf>
    <xf numFmtId="0" fontId="22" fillId="0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 wrapText="1"/>
    </xf>
    <xf numFmtId="177" fontId="7" fillId="0" borderId="10" xfId="0" applyNumberFormat="1" applyFont="1" applyFill="1" applyBorder="1" applyAlignment="1">
      <alignment horizontal="right"/>
    </xf>
    <xf numFmtId="181" fontId="7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177" fontId="7" fillId="0" borderId="10" xfId="53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77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23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right" vertical="center"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Fill="1" applyBorder="1" applyAlignment="1">
      <alignment horizontal="left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25" fillId="0" borderId="13" xfId="0" applyNumberFormat="1" applyFont="1" applyFill="1" applyBorder="1" applyAlignment="1" applyProtection="1">
      <alignment horizontal="left" vertical="center"/>
      <protection/>
    </xf>
    <xf numFmtId="3" fontId="2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center"/>
    </xf>
    <xf numFmtId="177" fontId="0" fillId="0" borderId="10" xfId="41" applyNumberFormat="1" applyFont="1" applyBorder="1">
      <alignment/>
      <protection/>
    </xf>
    <xf numFmtId="0" fontId="0" fillId="0" borderId="14" xfId="40" applyFont="1" applyBorder="1" applyAlignment="1">
      <alignment horizontal="center" vertical="center"/>
      <protection/>
    </xf>
    <xf numFmtId="177" fontId="0" fillId="0" borderId="14" xfId="40" applyNumberFormat="1" applyFont="1" applyFill="1" applyBorder="1" applyAlignment="1" applyProtection="1">
      <alignment horizontal="center" vertical="center"/>
      <protection/>
    </xf>
    <xf numFmtId="177" fontId="1" fillId="0" borderId="10" xfId="41" applyNumberFormat="1" applyFont="1" applyBorder="1" applyAlignment="1">
      <alignment horizontal="right"/>
      <protection/>
    </xf>
    <xf numFmtId="177" fontId="0" fillId="0" borderId="14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right"/>
    </xf>
    <xf numFmtId="176" fontId="17" fillId="0" borderId="10" xfId="0" applyNumberFormat="1" applyFont="1" applyBorder="1" applyAlignment="1">
      <alignment/>
    </xf>
    <xf numFmtId="181" fontId="1" fillId="0" borderId="10" xfId="40" applyNumberFormat="1" applyFont="1" applyBorder="1" applyAlignment="1">
      <alignment horizontal="right"/>
      <protection/>
    </xf>
    <xf numFmtId="179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wrapText="1"/>
    </xf>
    <xf numFmtId="179" fontId="22" fillId="0" borderId="10" xfId="0" applyNumberFormat="1" applyFont="1" applyFill="1" applyBorder="1" applyAlignment="1">
      <alignment horizontal="left" vertical="center" wrapText="1"/>
    </xf>
    <xf numFmtId="177" fontId="22" fillId="0" borderId="10" xfId="0" applyNumberFormat="1" applyFont="1" applyFill="1" applyBorder="1" applyAlignment="1">
      <alignment horizontal="right" wrapText="1"/>
    </xf>
    <xf numFmtId="177" fontId="22" fillId="0" borderId="10" xfId="0" applyNumberFormat="1" applyFont="1" applyFill="1" applyBorder="1" applyAlignment="1">
      <alignment wrapText="1"/>
    </xf>
    <xf numFmtId="177" fontId="1" fillId="0" borderId="10" xfId="41" applyNumberFormat="1" applyFont="1" applyBorder="1">
      <alignment/>
      <protection/>
    </xf>
    <xf numFmtId="177" fontId="1" fillId="0" borderId="1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177" fontId="14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77" fontId="10" fillId="0" borderId="0" xfId="0" applyNumberFormat="1" applyFont="1" applyFill="1" applyAlignment="1">
      <alignment horizontal="left" vertical="center"/>
    </xf>
    <xf numFmtId="185" fontId="10" fillId="33" borderId="0" xfId="0" applyNumberFormat="1" applyFont="1" applyFill="1" applyAlignment="1">
      <alignment horizontal="right" vertical="center"/>
    </xf>
    <xf numFmtId="177" fontId="23" fillId="0" borderId="14" xfId="0" applyNumberFormat="1" applyFont="1" applyFill="1" applyBorder="1" applyAlignment="1" applyProtection="1">
      <alignment horizontal="center" vertical="center"/>
      <protection/>
    </xf>
    <xf numFmtId="185" fontId="23" fillId="0" borderId="10" xfId="0" applyNumberFormat="1" applyFont="1" applyFill="1" applyBorder="1" applyAlignment="1" applyProtection="1">
      <alignment horizontal="center" vertical="center"/>
      <protection/>
    </xf>
    <xf numFmtId="176" fontId="10" fillId="0" borderId="10" xfId="0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>
      <alignment/>
    </xf>
    <xf numFmtId="177" fontId="10" fillId="0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177" fontId="10" fillId="0" borderId="10" xfId="0" applyNumberFormat="1" applyFont="1" applyFill="1" applyBorder="1" applyAlignment="1" applyProtection="1">
      <alignment horizontal="right" vertical="center"/>
      <protection/>
    </xf>
    <xf numFmtId="177" fontId="10" fillId="0" borderId="12" xfId="0" applyNumberFormat="1" applyFont="1" applyFill="1" applyBorder="1" applyAlignment="1" applyProtection="1">
      <alignment horizontal="right" vertical="center"/>
      <protection/>
    </xf>
    <xf numFmtId="177" fontId="1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0" xfId="53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177" fontId="2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8" fillId="0" borderId="0" xfId="40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0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vertical="center"/>
      <protection/>
    </xf>
    <xf numFmtId="0" fontId="10" fillId="0" borderId="17" xfId="0" applyNumberFormat="1" applyFont="1" applyFill="1" applyBorder="1" applyAlignment="1" applyProtection="1">
      <alignment vertical="center"/>
      <protection/>
    </xf>
    <xf numFmtId="3" fontId="8" fillId="33" borderId="0" xfId="0" applyNumberFormat="1" applyFont="1" applyFill="1" applyAlignment="1" applyProtection="1">
      <alignment horizontal="center" vertical="center"/>
      <protection/>
    </xf>
    <xf numFmtId="3" fontId="10" fillId="0" borderId="0" xfId="0" applyNumberFormat="1" applyFont="1" applyFill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23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4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20" xfId="0" applyNumberFormat="1" applyFill="1" applyBorder="1" applyAlignment="1" applyProtection="1">
      <alignment horizontal="left" vertical="center" wrapText="1"/>
      <protection/>
    </xf>
    <xf numFmtId="0" fontId="45" fillId="0" borderId="19" xfId="0" applyNumberFormat="1" applyFont="1" applyFill="1" applyBorder="1" applyAlignment="1" applyProtection="1">
      <alignment horizontal="left" vertical="center" wrapText="1"/>
      <protection/>
    </xf>
    <xf numFmtId="0" fontId="45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1" xfId="0" applyNumberForma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NumberFormat="1" applyFill="1" applyBorder="1" applyAlignment="1" applyProtection="1">
      <alignment horizontal="right" vertical="center" wrapText="1"/>
      <protection/>
    </xf>
    <xf numFmtId="0" fontId="0" fillId="0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附表：政府性基金预算2013年预计收支完成及2014年预算安排情况表" xfId="41"/>
    <cellStyle name="常规_支出预算12.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xSplit="1" ySplit="3" topLeftCell="B10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H18" sqref="H18"/>
    </sheetView>
  </sheetViews>
  <sheetFormatPr defaultColWidth="9.00390625" defaultRowHeight="14.25"/>
  <cols>
    <col min="1" max="1" width="34.50390625" style="0" customWidth="1"/>
    <col min="2" max="3" width="10.125" style="0" customWidth="1"/>
    <col min="4" max="4" width="8.125" style="0" customWidth="1"/>
    <col min="5" max="5" width="10.875" style="0" customWidth="1"/>
    <col min="6" max="6" width="11.125" style="0" customWidth="1"/>
  </cols>
  <sheetData>
    <row r="1" spans="1:6" ht="27.75" customHeight="1">
      <c r="A1" s="148" t="s">
        <v>159</v>
      </c>
      <c r="B1" s="148"/>
      <c r="C1" s="148"/>
      <c r="D1" s="148"/>
      <c r="E1" s="148"/>
      <c r="F1" s="148"/>
    </row>
    <row r="2" spans="1:6" ht="18.75">
      <c r="A2" s="34"/>
      <c r="B2" s="34"/>
      <c r="C2" s="34"/>
      <c r="D2" s="34"/>
      <c r="E2" s="149" t="s">
        <v>160</v>
      </c>
      <c r="F2" s="149"/>
    </row>
    <row r="3" spans="1:6" ht="21.75" customHeight="1">
      <c r="A3" s="35" t="s">
        <v>17</v>
      </c>
      <c r="B3" s="36" t="s">
        <v>161</v>
      </c>
      <c r="C3" s="36" t="s">
        <v>162</v>
      </c>
      <c r="D3" s="37" t="s">
        <v>19</v>
      </c>
      <c r="E3" s="36" t="s">
        <v>96</v>
      </c>
      <c r="F3" s="36" t="s">
        <v>97</v>
      </c>
    </row>
    <row r="4" spans="1:8" ht="21.75" customHeight="1">
      <c r="A4" s="108" t="s">
        <v>687</v>
      </c>
      <c r="B4" s="38">
        <f>SUM(B5:B18)</f>
        <v>237272</v>
      </c>
      <c r="C4" s="38">
        <f>SUM(C5:C18)</f>
        <v>235967</v>
      </c>
      <c r="D4" s="39">
        <f aca="true" t="shared" si="0" ref="D4:D28">C4/B4*100</f>
        <v>99.44999831417107</v>
      </c>
      <c r="E4" s="38">
        <f>SUM(E5:E18)</f>
        <v>225920</v>
      </c>
      <c r="F4" s="40">
        <f aca="true" t="shared" si="1" ref="F4:F28">C4/E4*100-100</f>
        <v>4.447149433427768</v>
      </c>
      <c r="G4" s="6"/>
      <c r="H4" s="6"/>
    </row>
    <row r="5" spans="1:8" ht="21.75" customHeight="1">
      <c r="A5" s="42" t="s">
        <v>163</v>
      </c>
      <c r="B5" s="43">
        <v>69738</v>
      </c>
      <c r="C5" s="43">
        <v>73231</v>
      </c>
      <c r="D5" s="39">
        <f t="shared" si="0"/>
        <v>105.0087470245777</v>
      </c>
      <c r="E5" s="29">
        <f>50418-5165</f>
        <v>45253</v>
      </c>
      <c r="F5" s="40">
        <f t="shared" si="1"/>
        <v>61.825735310366156</v>
      </c>
      <c r="G5" s="6"/>
      <c r="H5" s="6"/>
    </row>
    <row r="6" spans="1:8" ht="21.75" customHeight="1">
      <c r="A6" s="42" t="s">
        <v>20</v>
      </c>
      <c r="B6" s="43">
        <v>21367</v>
      </c>
      <c r="C6" s="43">
        <v>17780</v>
      </c>
      <c r="D6" s="39">
        <f t="shared" si="0"/>
        <v>83.21243038330135</v>
      </c>
      <c r="E6" s="29">
        <v>5165</v>
      </c>
      <c r="F6" s="40">
        <f t="shared" si="1"/>
        <v>244.24007744433686</v>
      </c>
      <c r="G6" s="6"/>
      <c r="H6" s="6"/>
    </row>
    <row r="7" spans="1:8" ht="21.75" customHeight="1">
      <c r="A7" s="42" t="s">
        <v>164</v>
      </c>
      <c r="B7" s="43">
        <v>30098</v>
      </c>
      <c r="C7" s="43">
        <v>30039</v>
      </c>
      <c r="D7" s="39">
        <f t="shared" si="0"/>
        <v>99.8039736859592</v>
      </c>
      <c r="E7" s="29">
        <v>70351</v>
      </c>
      <c r="F7" s="40">
        <f t="shared" si="1"/>
        <v>-57.30124660630268</v>
      </c>
      <c r="G7" s="6"/>
      <c r="H7" s="6"/>
    </row>
    <row r="8" spans="1:8" ht="21.75" customHeight="1">
      <c r="A8" s="42" t="s">
        <v>22</v>
      </c>
      <c r="B8" s="43">
        <v>35229</v>
      </c>
      <c r="C8" s="43">
        <v>33167</v>
      </c>
      <c r="D8" s="39">
        <f t="shared" si="0"/>
        <v>94.14686763745777</v>
      </c>
      <c r="E8" s="29">
        <v>29274</v>
      </c>
      <c r="F8" s="40">
        <f t="shared" si="1"/>
        <v>13.298490127758413</v>
      </c>
      <c r="G8" s="6"/>
      <c r="H8" s="6"/>
    </row>
    <row r="9" spans="1:8" ht="21.75" customHeight="1">
      <c r="A9" s="42" t="s">
        <v>23</v>
      </c>
      <c r="B9" s="43">
        <v>13520</v>
      </c>
      <c r="C9" s="43">
        <v>13614</v>
      </c>
      <c r="D9" s="39">
        <f t="shared" si="0"/>
        <v>100.69526627218934</v>
      </c>
      <c r="E9" s="29">
        <v>10227</v>
      </c>
      <c r="F9" s="40">
        <f t="shared" si="1"/>
        <v>33.11821648577296</v>
      </c>
      <c r="G9" s="6"/>
      <c r="H9" s="6"/>
    </row>
    <row r="10" spans="1:8" ht="21.75" customHeight="1">
      <c r="A10" s="42" t="s">
        <v>24</v>
      </c>
      <c r="B10" s="43">
        <v>120</v>
      </c>
      <c r="C10" s="43">
        <v>122</v>
      </c>
      <c r="D10" s="39">
        <f t="shared" si="0"/>
        <v>101.66666666666666</v>
      </c>
      <c r="E10" s="29">
        <v>121</v>
      </c>
      <c r="F10" s="40">
        <f t="shared" si="1"/>
        <v>0.8264462809917319</v>
      </c>
      <c r="G10" s="6"/>
      <c r="H10" s="6"/>
    </row>
    <row r="11" spans="1:8" ht="21.75" customHeight="1">
      <c r="A11" s="42" t="s">
        <v>25</v>
      </c>
      <c r="B11" s="43">
        <v>11500</v>
      </c>
      <c r="C11" s="43">
        <v>11794</v>
      </c>
      <c r="D11" s="39">
        <f t="shared" si="0"/>
        <v>102.55652173913043</v>
      </c>
      <c r="E11" s="29">
        <v>12952</v>
      </c>
      <c r="F11" s="40">
        <f t="shared" si="1"/>
        <v>-8.94070413835702</v>
      </c>
      <c r="G11" s="6"/>
      <c r="H11" s="6"/>
    </row>
    <row r="12" spans="1:8" ht="21.75" customHeight="1">
      <c r="A12" s="42" t="s">
        <v>26</v>
      </c>
      <c r="B12" s="43">
        <v>11600</v>
      </c>
      <c r="C12" s="43">
        <v>12067</v>
      </c>
      <c r="D12" s="39">
        <f t="shared" si="0"/>
        <v>104.02586206896551</v>
      </c>
      <c r="E12" s="29">
        <v>11487</v>
      </c>
      <c r="F12" s="40">
        <f t="shared" si="1"/>
        <v>5.04918603638896</v>
      </c>
      <c r="G12" s="6"/>
      <c r="H12" s="6"/>
    </row>
    <row r="13" spans="1:8" ht="21.75" customHeight="1">
      <c r="A13" s="42" t="s">
        <v>27</v>
      </c>
      <c r="B13" s="43">
        <v>3100</v>
      </c>
      <c r="C13" s="43">
        <v>3219</v>
      </c>
      <c r="D13" s="39">
        <f t="shared" si="0"/>
        <v>103.83870967741935</v>
      </c>
      <c r="E13" s="29">
        <v>3752</v>
      </c>
      <c r="F13" s="40">
        <f t="shared" si="1"/>
        <v>-14.20575692963753</v>
      </c>
      <c r="G13" s="6"/>
      <c r="H13" s="6"/>
    </row>
    <row r="14" spans="1:8" ht="21.75" customHeight="1">
      <c r="A14" s="42" t="s">
        <v>28</v>
      </c>
      <c r="B14" s="43">
        <v>5100</v>
      </c>
      <c r="C14" s="43">
        <v>5254</v>
      </c>
      <c r="D14" s="39">
        <f t="shared" si="0"/>
        <v>103.01960784313727</v>
      </c>
      <c r="E14" s="29">
        <v>4656</v>
      </c>
      <c r="F14" s="40">
        <f t="shared" si="1"/>
        <v>12.843642611683848</v>
      </c>
      <c r="G14" s="6"/>
      <c r="H14" s="6"/>
    </row>
    <row r="15" spans="1:8" ht="21.75" customHeight="1">
      <c r="A15" s="42" t="s">
        <v>29</v>
      </c>
      <c r="B15" s="43">
        <v>14200</v>
      </c>
      <c r="C15" s="43">
        <v>13981</v>
      </c>
      <c r="D15" s="39">
        <f t="shared" si="0"/>
        <v>98.45774647887325</v>
      </c>
      <c r="E15" s="29">
        <v>13426</v>
      </c>
      <c r="F15" s="40">
        <f t="shared" si="1"/>
        <v>4.133770296439749</v>
      </c>
      <c r="G15" s="6"/>
      <c r="H15" s="6"/>
    </row>
    <row r="16" spans="1:8" ht="21.75" customHeight="1">
      <c r="A16" s="42" t="s">
        <v>30</v>
      </c>
      <c r="B16" s="43">
        <v>5250</v>
      </c>
      <c r="C16" s="43">
        <v>5273</v>
      </c>
      <c r="D16" s="39">
        <f t="shared" si="0"/>
        <v>100.43809523809524</v>
      </c>
      <c r="E16" s="29">
        <v>4812</v>
      </c>
      <c r="F16" s="40">
        <f t="shared" si="1"/>
        <v>9.580216126350777</v>
      </c>
      <c r="G16" s="6"/>
      <c r="H16" s="6"/>
    </row>
    <row r="17" spans="1:8" ht="21.75" customHeight="1">
      <c r="A17" s="41" t="s">
        <v>31</v>
      </c>
      <c r="B17" s="43">
        <v>1600</v>
      </c>
      <c r="C17" s="43">
        <v>1613</v>
      </c>
      <c r="D17" s="39">
        <f t="shared" si="0"/>
        <v>100.8125</v>
      </c>
      <c r="E17" s="29">
        <v>1755</v>
      </c>
      <c r="F17" s="40">
        <f t="shared" si="1"/>
        <v>-8.091168091168086</v>
      </c>
      <c r="G17" s="6"/>
      <c r="H17" s="6"/>
    </row>
    <row r="18" spans="1:8" ht="21.75" customHeight="1">
      <c r="A18" s="41" t="s">
        <v>32</v>
      </c>
      <c r="B18" s="43">
        <v>14850</v>
      </c>
      <c r="C18" s="43">
        <v>14813</v>
      </c>
      <c r="D18" s="39">
        <f t="shared" si="0"/>
        <v>99.75084175084174</v>
      </c>
      <c r="E18" s="29">
        <v>12689</v>
      </c>
      <c r="F18" s="40">
        <f t="shared" si="1"/>
        <v>16.738907715344013</v>
      </c>
      <c r="G18" s="6"/>
      <c r="H18" s="6"/>
    </row>
    <row r="19" spans="1:8" ht="21.75" customHeight="1">
      <c r="A19" s="108" t="s">
        <v>688</v>
      </c>
      <c r="B19" s="43">
        <f>SUM(B21:B28)</f>
        <v>46688</v>
      </c>
      <c r="C19" s="43">
        <f>SUM(C21:C28)</f>
        <v>59913</v>
      </c>
      <c r="D19" s="39">
        <f t="shared" si="0"/>
        <v>128.32633653187116</v>
      </c>
      <c r="E19" s="43">
        <f>SUM(E21:E28)</f>
        <v>39469</v>
      </c>
      <c r="F19" s="40">
        <f t="shared" si="1"/>
        <v>51.79761331678026</v>
      </c>
      <c r="G19" s="6"/>
      <c r="H19" s="6"/>
    </row>
    <row r="20" spans="1:8" ht="21.75" customHeight="1">
      <c r="A20" s="41" t="s">
        <v>33</v>
      </c>
      <c r="B20" s="43">
        <f>SUM(B21:B23)</f>
        <v>32462</v>
      </c>
      <c r="C20" s="43">
        <v>43156</v>
      </c>
      <c r="D20" s="39">
        <f t="shared" si="0"/>
        <v>132.94313350995012</v>
      </c>
      <c r="E20" s="43">
        <f>SUM(E21:E23)</f>
        <v>23712</v>
      </c>
      <c r="F20" s="40">
        <f t="shared" si="1"/>
        <v>82.00067476383265</v>
      </c>
      <c r="G20" s="6"/>
      <c r="H20" s="6"/>
    </row>
    <row r="21" spans="1:8" ht="21.75" customHeight="1">
      <c r="A21" s="41" t="s">
        <v>34</v>
      </c>
      <c r="B21" s="43">
        <v>6560</v>
      </c>
      <c r="C21" s="43">
        <v>6317</v>
      </c>
      <c r="D21" s="39">
        <f t="shared" si="0"/>
        <v>96.29573170731707</v>
      </c>
      <c r="E21" s="43">
        <v>6924</v>
      </c>
      <c r="F21" s="40">
        <f t="shared" si="1"/>
        <v>-8.766608896591563</v>
      </c>
      <c r="G21" s="6"/>
      <c r="H21" s="6"/>
    </row>
    <row r="22" spans="1:8" ht="21.75" customHeight="1">
      <c r="A22" s="41" t="s">
        <v>35</v>
      </c>
      <c r="B22" s="43">
        <v>833</v>
      </c>
      <c r="C22" s="43">
        <v>727</v>
      </c>
      <c r="D22" s="39">
        <f t="shared" si="0"/>
        <v>87.27490996398559</v>
      </c>
      <c r="E22" s="43">
        <v>902</v>
      </c>
      <c r="F22" s="40">
        <f t="shared" si="1"/>
        <v>-19.401330376940123</v>
      </c>
      <c r="G22" s="6"/>
      <c r="H22" s="6"/>
    </row>
    <row r="23" spans="1:8" ht="21.75" customHeight="1">
      <c r="A23" s="41" t="s">
        <v>36</v>
      </c>
      <c r="B23" s="43">
        <v>25069</v>
      </c>
      <c r="C23" s="43">
        <v>36112</v>
      </c>
      <c r="D23" s="39">
        <f t="shared" si="0"/>
        <v>144.0504208384858</v>
      </c>
      <c r="E23" s="43">
        <f>15886</f>
        <v>15886</v>
      </c>
      <c r="F23" s="40">
        <f t="shared" si="1"/>
        <v>127.31965252423518</v>
      </c>
      <c r="G23" s="6"/>
      <c r="H23" s="6"/>
    </row>
    <row r="24" spans="1:8" ht="21.75" customHeight="1">
      <c r="A24" s="41" t="s">
        <v>37</v>
      </c>
      <c r="B24" s="43">
        <v>1760</v>
      </c>
      <c r="C24" s="43">
        <v>3634</v>
      </c>
      <c r="D24" s="39">
        <f t="shared" si="0"/>
        <v>206.47727272727275</v>
      </c>
      <c r="E24" s="43">
        <f>7547+322</f>
        <v>7869</v>
      </c>
      <c r="F24" s="40">
        <f t="shared" si="1"/>
        <v>-53.81878256449358</v>
      </c>
      <c r="G24" s="6"/>
      <c r="H24" s="6"/>
    </row>
    <row r="25" spans="1:8" ht="21.75" customHeight="1">
      <c r="A25" s="41" t="s">
        <v>38</v>
      </c>
      <c r="B25" s="43">
        <v>9500</v>
      </c>
      <c r="C25" s="43">
        <v>10152</v>
      </c>
      <c r="D25" s="39">
        <f t="shared" si="0"/>
        <v>106.86315789473684</v>
      </c>
      <c r="E25" s="43">
        <v>6200</v>
      </c>
      <c r="F25" s="40">
        <f t="shared" si="1"/>
        <v>63.741935483870975</v>
      </c>
      <c r="G25" s="6"/>
      <c r="H25" s="6"/>
    </row>
    <row r="26" spans="1:8" ht="21.75" customHeight="1">
      <c r="A26" s="41" t="s">
        <v>39</v>
      </c>
      <c r="B26" s="44">
        <v>-1350</v>
      </c>
      <c r="C26" s="44">
        <v>-1350</v>
      </c>
      <c r="D26" s="39">
        <f t="shared" si="0"/>
        <v>100</v>
      </c>
      <c r="E26" s="44">
        <v>-1350</v>
      </c>
      <c r="F26" s="40">
        <f t="shared" si="1"/>
        <v>0</v>
      </c>
      <c r="G26" s="6"/>
      <c r="H26" s="6"/>
    </row>
    <row r="27" spans="1:8" ht="21.75" customHeight="1">
      <c r="A27" s="41" t="s">
        <v>40</v>
      </c>
      <c r="B27" s="45">
        <v>1100</v>
      </c>
      <c r="C27" s="45">
        <v>1105</v>
      </c>
      <c r="D27" s="39">
        <f t="shared" si="0"/>
        <v>100.45454545454547</v>
      </c>
      <c r="E27" s="45">
        <v>1551</v>
      </c>
      <c r="F27" s="40">
        <f t="shared" si="1"/>
        <v>-28.755641521598974</v>
      </c>
      <c r="G27" s="6"/>
      <c r="H27" s="6"/>
    </row>
    <row r="28" spans="1:8" ht="21.75" customHeight="1">
      <c r="A28" s="41" t="s">
        <v>165</v>
      </c>
      <c r="B28" s="45">
        <v>3216</v>
      </c>
      <c r="C28" s="45">
        <v>3216</v>
      </c>
      <c r="D28" s="39">
        <f t="shared" si="0"/>
        <v>100</v>
      </c>
      <c r="E28" s="45">
        <v>1487</v>
      </c>
      <c r="F28" s="40">
        <f t="shared" si="1"/>
        <v>116.27437794216542</v>
      </c>
      <c r="G28" s="6"/>
      <c r="H28" s="6"/>
    </row>
    <row r="29" spans="1:8" ht="21.75" customHeight="1">
      <c r="A29" s="41"/>
      <c r="B29" s="45"/>
      <c r="C29" s="45"/>
      <c r="D29" s="39"/>
      <c r="E29" s="45"/>
      <c r="F29" s="40"/>
      <c r="G29" s="6"/>
      <c r="H29" s="6"/>
    </row>
    <row r="30" spans="1:6" ht="21.75" customHeight="1">
      <c r="A30" s="109" t="s">
        <v>190</v>
      </c>
      <c r="B30" s="38">
        <f>B4+B19</f>
        <v>283960</v>
      </c>
      <c r="C30" s="38">
        <f>C4+C19</f>
        <v>295880</v>
      </c>
      <c r="D30" s="39">
        <f>C30/B30*100</f>
        <v>104.19777433441331</v>
      </c>
      <c r="E30" s="38">
        <f>E4+E19</f>
        <v>265389</v>
      </c>
      <c r="F30" s="40">
        <f>C30/E30*100-100</f>
        <v>11.48917249772974</v>
      </c>
    </row>
  </sheetData>
  <sheetProtection/>
  <mergeCells count="2">
    <mergeCell ref="A1:F1"/>
    <mergeCell ref="E2:F2"/>
  </mergeCells>
  <printOptions horizontalCentered="1"/>
  <pageMargins left="0.6673611111111111" right="0.5097222222222222" top="0.9840277777777777" bottom="0.5" header="0.5111111111111111" footer="0.51111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E20"/>
  <sheetViews>
    <sheetView zoomScalePageLayoutView="0" workbookViewId="0" topLeftCell="A1">
      <selection activeCell="B10" sqref="B10"/>
    </sheetView>
  </sheetViews>
  <sheetFormatPr defaultColWidth="9.125" defaultRowHeight="14.25"/>
  <cols>
    <col min="1" max="1" width="9.125" style="0" customWidth="1"/>
    <col min="2" max="2" width="34.75390625" style="0" customWidth="1"/>
    <col min="3" max="3" width="15.25390625" style="0" customWidth="1"/>
    <col min="4" max="4" width="13.625" style="0" customWidth="1"/>
    <col min="5" max="254" width="9.125" style="0" customWidth="1"/>
  </cols>
  <sheetData>
    <row r="1" spans="2:4" ht="33.75" customHeight="1">
      <c r="B1" s="159" t="s">
        <v>695</v>
      </c>
      <c r="C1" s="159"/>
      <c r="D1" s="159"/>
    </row>
    <row r="2" spans="2:4" ht="16.5" customHeight="1">
      <c r="B2" s="160"/>
      <c r="C2" s="160"/>
      <c r="D2" s="160"/>
    </row>
    <row r="3" spans="2:4" ht="16.5" customHeight="1">
      <c r="B3" s="102"/>
      <c r="C3" s="102"/>
      <c r="D3" s="102" t="s">
        <v>1</v>
      </c>
    </row>
    <row r="4" spans="2:4" ht="22.5" customHeight="1">
      <c r="B4" s="103" t="s">
        <v>681</v>
      </c>
      <c r="C4" s="103" t="s">
        <v>2</v>
      </c>
      <c r="D4" s="103" t="s">
        <v>3</v>
      </c>
    </row>
    <row r="5" spans="2:4" ht="25.5" customHeight="1">
      <c r="B5" s="104" t="s">
        <v>4</v>
      </c>
      <c r="C5" s="88">
        <f>C6+C7</f>
        <v>705841</v>
      </c>
      <c r="D5" s="88">
        <f>D6+D7</f>
        <v>755218</v>
      </c>
    </row>
    <row r="6" spans="2:5" ht="25.5" customHeight="1">
      <c r="B6" s="104" t="s">
        <v>0</v>
      </c>
      <c r="C6" s="88">
        <v>295880</v>
      </c>
      <c r="D6" s="88">
        <f>314500+1450</f>
        <v>315950</v>
      </c>
      <c r="E6" s="86"/>
    </row>
    <row r="7" spans="2:4" ht="25.5" customHeight="1">
      <c r="B7" s="104" t="s">
        <v>5</v>
      </c>
      <c r="C7" s="88">
        <f>SUM(C8:C13)</f>
        <v>409961</v>
      </c>
      <c r="D7" s="88">
        <f>SUM(D8:D13)</f>
        <v>439268</v>
      </c>
    </row>
    <row r="8" spans="2:4" ht="25.5" customHeight="1">
      <c r="B8" s="104" t="s">
        <v>6</v>
      </c>
      <c r="C8" s="88">
        <v>17450</v>
      </c>
      <c r="D8" s="88">
        <v>17450</v>
      </c>
    </row>
    <row r="9" spans="2:4" ht="25.5" customHeight="1">
      <c r="B9" s="104" t="s">
        <v>7</v>
      </c>
      <c r="C9" s="88">
        <f>240000-5000</f>
        <v>235000</v>
      </c>
      <c r="D9" s="88">
        <v>235000</v>
      </c>
    </row>
    <row r="10" spans="2:4" ht="25.5" customHeight="1">
      <c r="B10" s="104" t="s">
        <v>8</v>
      </c>
      <c r="C10" s="88">
        <v>50000</v>
      </c>
      <c r="D10" s="88"/>
    </row>
    <row r="11" spans="2:4" ht="25.5" customHeight="1">
      <c r="B11" s="104" t="s">
        <v>9</v>
      </c>
      <c r="C11" s="88">
        <v>43709</v>
      </c>
      <c r="D11" s="88">
        <v>36288</v>
      </c>
    </row>
    <row r="12" spans="2:4" ht="25.5" customHeight="1">
      <c r="B12" s="104" t="s">
        <v>10</v>
      </c>
      <c r="C12" s="88">
        <v>27802</v>
      </c>
      <c r="D12" s="88"/>
    </row>
    <row r="13" spans="2:4" ht="25.5" customHeight="1">
      <c r="B13" s="104" t="s">
        <v>11</v>
      </c>
      <c r="C13" s="88">
        <v>36000</v>
      </c>
      <c r="D13" s="88">
        <v>150530</v>
      </c>
    </row>
    <row r="14" spans="2:4" ht="25.5" customHeight="1">
      <c r="B14" s="105"/>
      <c r="C14" s="88"/>
      <c r="D14" s="88"/>
    </row>
    <row r="15" spans="2:4" ht="25.5" customHeight="1">
      <c r="B15" s="105"/>
      <c r="C15" s="88"/>
      <c r="D15" s="88"/>
    </row>
    <row r="16" spans="2:4" ht="25.5" customHeight="1">
      <c r="B16" s="106" t="s">
        <v>12</v>
      </c>
      <c r="C16" s="88">
        <f>C17+C18</f>
        <v>705841</v>
      </c>
      <c r="D16" s="88">
        <f>D17+D18</f>
        <v>755218</v>
      </c>
    </row>
    <row r="17" spans="2:4" ht="25.5" customHeight="1">
      <c r="B17" s="104" t="s">
        <v>13</v>
      </c>
      <c r="C17" s="88">
        <v>608585</v>
      </c>
      <c r="D17" s="88">
        <v>654500</v>
      </c>
    </row>
    <row r="18" spans="2:4" ht="25.5" customHeight="1">
      <c r="B18" s="107" t="s">
        <v>14</v>
      </c>
      <c r="C18" s="88">
        <f>SUM(C19:C20)</f>
        <v>97256</v>
      </c>
      <c r="D18" s="88">
        <f>SUM(D19:D20)</f>
        <v>100718</v>
      </c>
    </row>
    <row r="19" spans="2:4" ht="25.5" customHeight="1">
      <c r="B19" s="107" t="s">
        <v>16</v>
      </c>
      <c r="C19" s="88">
        <v>60968</v>
      </c>
      <c r="D19" s="88">
        <v>64600</v>
      </c>
    </row>
    <row r="20" spans="2:4" ht="25.5" customHeight="1">
      <c r="B20" s="107" t="s">
        <v>15</v>
      </c>
      <c r="C20" s="88">
        <f>41806+1632-150-2000-5000</f>
        <v>36288</v>
      </c>
      <c r="D20" s="88">
        <v>36118</v>
      </c>
    </row>
  </sheetData>
  <sheetProtection/>
  <mergeCells count="2">
    <mergeCell ref="B1:D1"/>
    <mergeCell ref="B2:D2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xSplit="1" ySplit="3" topLeftCell="B7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:D1"/>
    </sheetView>
  </sheetViews>
  <sheetFormatPr defaultColWidth="9.00390625" defaultRowHeight="16.5" customHeight="1"/>
  <cols>
    <col min="1" max="1" width="28.625" style="0" customWidth="1"/>
    <col min="2" max="2" width="11.875" style="0" customWidth="1"/>
    <col min="3" max="3" width="11.625" style="0" customWidth="1"/>
    <col min="4" max="4" width="11.875" style="0" customWidth="1"/>
    <col min="5" max="5" width="16.25390625" style="0" customWidth="1"/>
  </cols>
  <sheetData>
    <row r="1" spans="1:4" ht="19.5" customHeight="1">
      <c r="A1" s="148" t="s">
        <v>182</v>
      </c>
      <c r="B1" s="148"/>
      <c r="C1" s="148"/>
      <c r="D1" s="148"/>
    </row>
    <row r="2" spans="1:4" ht="26.25" customHeight="1">
      <c r="A2" s="2"/>
      <c r="B2" s="2"/>
      <c r="C2" s="2"/>
      <c r="D2" s="11" t="s">
        <v>83</v>
      </c>
    </row>
    <row r="3" spans="1:4" s="1" customFormat="1" ht="28.5" customHeight="1">
      <c r="A3" s="35" t="s">
        <v>98</v>
      </c>
      <c r="B3" s="35" t="s">
        <v>154</v>
      </c>
      <c r="C3" s="35" t="s">
        <v>185</v>
      </c>
      <c r="D3" s="35" t="s">
        <v>62</v>
      </c>
    </row>
    <row r="4" spans="1:4" s="1" customFormat="1" ht="28.5" customHeight="1">
      <c r="A4" s="118" t="s">
        <v>63</v>
      </c>
      <c r="B4" s="119">
        <v>200</v>
      </c>
      <c r="C4" s="113">
        <v>470</v>
      </c>
      <c r="D4" s="64">
        <f aca="true" t="shared" si="0" ref="D4:D12">B4/C4*100-100</f>
        <v>-57.4468085106383</v>
      </c>
    </row>
    <row r="5" spans="1:4" s="1" customFormat="1" ht="28.5" customHeight="1">
      <c r="A5" s="118" t="s">
        <v>64</v>
      </c>
      <c r="B5" s="119">
        <v>230</v>
      </c>
      <c r="C5" s="113">
        <v>256</v>
      </c>
      <c r="D5" s="64">
        <f t="shared" si="0"/>
        <v>-10.15625</v>
      </c>
    </row>
    <row r="6" spans="1:4" s="1" customFormat="1" ht="28.5" customHeight="1">
      <c r="A6" s="118" t="s">
        <v>696</v>
      </c>
      <c r="B6" s="119">
        <v>1100</v>
      </c>
      <c r="C6" s="113">
        <v>1090</v>
      </c>
      <c r="D6" s="64">
        <f t="shared" si="0"/>
        <v>0.9174311926605441</v>
      </c>
    </row>
    <row r="7" spans="1:4" s="1" customFormat="1" ht="28.5" customHeight="1">
      <c r="A7" s="120" t="s">
        <v>697</v>
      </c>
      <c r="B7" s="121">
        <v>313000</v>
      </c>
      <c r="C7" s="113">
        <v>163863</v>
      </c>
      <c r="D7" s="64">
        <f t="shared" si="0"/>
        <v>91.01322446189806</v>
      </c>
    </row>
    <row r="8" spans="1:4" s="1" customFormat="1" ht="28.5" customHeight="1">
      <c r="A8" s="118" t="s">
        <v>698</v>
      </c>
      <c r="B8" s="119">
        <v>12000</v>
      </c>
      <c r="C8" s="113">
        <v>5833</v>
      </c>
      <c r="D8" s="64">
        <f t="shared" si="0"/>
        <v>105.72604148808503</v>
      </c>
    </row>
    <row r="9" spans="1:4" s="1" customFormat="1" ht="28.5" customHeight="1">
      <c r="A9" s="118" t="s">
        <v>699</v>
      </c>
      <c r="B9" s="119">
        <v>1000</v>
      </c>
      <c r="C9" s="113">
        <v>298</v>
      </c>
      <c r="D9" s="64">
        <f t="shared" si="0"/>
        <v>235.5704697986577</v>
      </c>
    </row>
    <row r="10" spans="1:4" s="1" customFormat="1" ht="28.5" customHeight="1">
      <c r="A10" s="118" t="s">
        <v>700</v>
      </c>
      <c r="B10" s="119">
        <v>1000</v>
      </c>
      <c r="C10" s="113">
        <v>1056</v>
      </c>
      <c r="D10" s="64">
        <f t="shared" si="0"/>
        <v>-5.303030303030297</v>
      </c>
    </row>
    <row r="11" spans="1:4" s="1" customFormat="1" ht="28.5" customHeight="1">
      <c r="A11" s="118" t="s">
        <v>701</v>
      </c>
      <c r="B11" s="119">
        <v>5500</v>
      </c>
      <c r="C11" s="113">
        <v>5046</v>
      </c>
      <c r="D11" s="64">
        <f t="shared" si="0"/>
        <v>8.997225525168446</v>
      </c>
    </row>
    <row r="12" spans="1:4" s="1" customFormat="1" ht="28.5" customHeight="1">
      <c r="A12" s="120" t="s">
        <v>702</v>
      </c>
      <c r="B12" s="121">
        <v>11000</v>
      </c>
      <c r="C12" s="113">
        <v>22729</v>
      </c>
      <c r="D12" s="64">
        <f t="shared" si="0"/>
        <v>-51.603678120462845</v>
      </c>
    </row>
    <row r="13" spans="1:4" s="1" customFormat="1" ht="28.5" customHeight="1">
      <c r="A13" s="120"/>
      <c r="B13" s="122"/>
      <c r="C13" s="123"/>
      <c r="D13" s="64"/>
    </row>
    <row r="14" spans="1:4" s="1" customFormat="1" ht="28.5" customHeight="1">
      <c r="A14" s="120"/>
      <c r="B14" s="122"/>
      <c r="C14" s="123"/>
      <c r="D14" s="64"/>
    </row>
    <row r="15" spans="1:6" s="1" customFormat="1" ht="28.5" customHeight="1">
      <c r="A15" s="120"/>
      <c r="B15" s="122"/>
      <c r="C15" s="123"/>
      <c r="D15" s="64"/>
      <c r="F15" s="9"/>
    </row>
    <row r="16" spans="1:4" s="1" customFormat="1" ht="28.5" customHeight="1">
      <c r="A16" s="120"/>
      <c r="B16" s="122"/>
      <c r="C16" s="123"/>
      <c r="D16" s="64"/>
    </row>
    <row r="17" spans="1:4" s="1" customFormat="1" ht="28.5" customHeight="1">
      <c r="A17" s="120"/>
      <c r="B17" s="122"/>
      <c r="C17" s="123"/>
      <c r="D17" s="64"/>
    </row>
    <row r="18" spans="1:4" s="1" customFormat="1" ht="28.5" customHeight="1">
      <c r="A18" s="120"/>
      <c r="B18" s="122"/>
      <c r="C18" s="123"/>
      <c r="D18" s="64"/>
    </row>
    <row r="19" spans="1:4" s="1" customFormat="1" ht="28.5" customHeight="1">
      <c r="A19" s="69"/>
      <c r="B19" s="124"/>
      <c r="C19" s="54"/>
      <c r="D19" s="64"/>
    </row>
    <row r="20" spans="1:4" s="1" customFormat="1" ht="28.5" customHeight="1">
      <c r="A20" s="69"/>
      <c r="B20" s="124"/>
      <c r="C20" s="54"/>
      <c r="D20" s="64"/>
    </row>
    <row r="21" spans="1:4" s="1" customFormat="1" ht="28.5" customHeight="1">
      <c r="A21" s="36" t="s">
        <v>190</v>
      </c>
      <c r="B21" s="124">
        <f>SUM(B4:B12)</f>
        <v>345030</v>
      </c>
      <c r="C21" s="54">
        <f>SUM(C4:C12)</f>
        <v>200641</v>
      </c>
      <c r="D21" s="64">
        <f>B21/C21*100-100</f>
        <v>71.9638558420263</v>
      </c>
    </row>
    <row r="22" spans="1:4" ht="16.5" customHeight="1">
      <c r="A22" s="60"/>
      <c r="B22" s="16"/>
      <c r="C22" s="16"/>
      <c r="D22" s="16"/>
    </row>
    <row r="23" spans="1:4" ht="18.75" customHeight="1">
      <c r="A23" s="161"/>
      <c r="B23" s="161"/>
      <c r="C23" s="161"/>
      <c r="D23" s="161"/>
    </row>
    <row r="24" ht="15.75" customHeight="1">
      <c r="A24" s="60" t="s">
        <v>186</v>
      </c>
    </row>
    <row r="25" spans="3:4" ht="16.5" customHeight="1">
      <c r="C25" s="6"/>
      <c r="D25" s="6"/>
    </row>
    <row r="26" spans="3:4" ht="16.5" customHeight="1">
      <c r="C26" s="6"/>
      <c r="D26" s="6"/>
    </row>
    <row r="27" spans="3:4" ht="16.5" customHeight="1">
      <c r="C27" s="6"/>
      <c r="D27" s="6"/>
    </row>
  </sheetData>
  <sheetProtection/>
  <mergeCells count="2">
    <mergeCell ref="A1:D1"/>
    <mergeCell ref="A23:D23"/>
  </mergeCells>
  <printOptions/>
  <pageMargins left="1.4566929133858268" right="0.6299212598425197" top="0.7874015748031497" bottom="0.5905511811023623" header="0.5905511811023623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1"/>
  <sheetViews>
    <sheetView showZeros="0" zoomScalePageLayoutView="0" workbookViewId="0" topLeftCell="A55">
      <selection activeCell="J10" sqref="J10"/>
    </sheetView>
  </sheetViews>
  <sheetFormatPr defaultColWidth="9.00390625" defaultRowHeight="14.25"/>
  <cols>
    <col min="1" max="1" width="46.75390625" style="126" customWidth="1"/>
    <col min="2" max="4" width="10.125" style="126" customWidth="1"/>
    <col min="5" max="16384" width="9.00390625" style="126" customWidth="1"/>
  </cols>
  <sheetData>
    <row r="1" spans="1:4" ht="22.5">
      <c r="A1" s="152" t="s">
        <v>184</v>
      </c>
      <c r="B1" s="152"/>
      <c r="C1" s="152"/>
      <c r="D1" s="152"/>
    </row>
    <row r="2" ht="12.75">
      <c r="D2" s="96" t="s">
        <v>191</v>
      </c>
    </row>
    <row r="3" spans="1:4" ht="19.5" customHeight="1">
      <c r="A3" s="36" t="s">
        <v>719</v>
      </c>
      <c r="B3" s="36" t="s">
        <v>720</v>
      </c>
      <c r="C3" s="36" t="s">
        <v>721</v>
      </c>
      <c r="D3" s="100" t="s">
        <v>722</v>
      </c>
    </row>
    <row r="4" spans="1:4" ht="19.5" customHeight="1">
      <c r="A4" s="90" t="s">
        <v>633</v>
      </c>
      <c r="B4" s="137">
        <v>204000</v>
      </c>
      <c r="C4" s="137">
        <v>203968</v>
      </c>
      <c r="D4" s="134">
        <v>0.015688735487913164</v>
      </c>
    </row>
    <row r="5" spans="1:4" ht="19.5" customHeight="1">
      <c r="A5" s="90" t="s">
        <v>375</v>
      </c>
      <c r="B5" s="137">
        <v>240</v>
      </c>
      <c r="C5" s="137">
        <v>818</v>
      </c>
      <c r="D5" s="134">
        <v>-70.6601466992665</v>
      </c>
    </row>
    <row r="6" spans="1:4" ht="19.5" customHeight="1">
      <c r="A6" s="89" t="s">
        <v>634</v>
      </c>
      <c r="B6" s="138">
        <v>240</v>
      </c>
      <c r="C6" s="138">
        <v>411</v>
      </c>
      <c r="D6" s="134">
        <v>-41.6058394160584</v>
      </c>
    </row>
    <row r="7" spans="1:4" ht="19.5" customHeight="1">
      <c r="A7" s="89" t="s">
        <v>635</v>
      </c>
      <c r="B7" s="139">
        <v>144</v>
      </c>
      <c r="C7" s="137">
        <v>144</v>
      </c>
      <c r="D7" s="134">
        <v>0</v>
      </c>
    </row>
    <row r="8" spans="1:4" ht="19.5" customHeight="1">
      <c r="A8" s="89" t="s">
        <v>636</v>
      </c>
      <c r="B8" s="139">
        <v>96</v>
      </c>
      <c r="C8" s="137">
        <v>259</v>
      </c>
      <c r="D8" s="134">
        <v>-62.93436293436294</v>
      </c>
    </row>
    <row r="9" spans="1:4" ht="19.5" customHeight="1">
      <c r="A9" s="89" t="s">
        <v>637</v>
      </c>
      <c r="B9" s="139"/>
      <c r="C9" s="137">
        <v>8</v>
      </c>
      <c r="D9" s="134">
        <v>-100</v>
      </c>
    </row>
    <row r="10" spans="1:4" ht="19.5" customHeight="1">
      <c r="A10" s="89" t="s">
        <v>638</v>
      </c>
      <c r="B10" s="137">
        <v>0</v>
      </c>
      <c r="C10" s="137">
        <v>407</v>
      </c>
      <c r="D10" s="134">
        <v>-100</v>
      </c>
    </row>
    <row r="11" spans="1:4" ht="19.5" customHeight="1">
      <c r="A11" s="89" t="s">
        <v>636</v>
      </c>
      <c r="B11" s="139"/>
      <c r="C11" s="137">
        <v>407</v>
      </c>
      <c r="D11" s="134">
        <v>-100</v>
      </c>
    </row>
    <row r="12" spans="1:4" ht="19.5" customHeight="1">
      <c r="A12" s="90" t="s">
        <v>490</v>
      </c>
      <c r="B12" s="137">
        <v>178980</v>
      </c>
      <c r="C12" s="137">
        <v>171150</v>
      </c>
      <c r="D12" s="134">
        <v>4.5749342681858</v>
      </c>
    </row>
    <row r="13" spans="1:4" ht="19.5" customHeight="1">
      <c r="A13" s="89" t="s">
        <v>639</v>
      </c>
      <c r="B13" s="137">
        <v>157898</v>
      </c>
      <c r="C13" s="137">
        <v>158265</v>
      </c>
      <c r="D13" s="134">
        <v>-0.23188955233311503</v>
      </c>
    </row>
    <row r="14" spans="1:4" ht="19.5" customHeight="1">
      <c r="A14" s="89" t="s">
        <v>640</v>
      </c>
      <c r="B14" s="139">
        <v>19560</v>
      </c>
      <c r="C14" s="137">
        <v>21349</v>
      </c>
      <c r="D14" s="134">
        <v>-8.379783596421376</v>
      </c>
    </row>
    <row r="15" spans="1:4" ht="19.5" customHeight="1">
      <c r="A15" s="89" t="s">
        <v>641</v>
      </c>
      <c r="B15" s="139">
        <v>6667</v>
      </c>
      <c r="C15" s="137">
        <v>6191</v>
      </c>
      <c r="D15" s="134">
        <v>7.688580197060247</v>
      </c>
    </row>
    <row r="16" spans="1:4" ht="19.5" customHeight="1">
      <c r="A16" s="89" t="s">
        <v>642</v>
      </c>
      <c r="B16" s="139">
        <v>13992</v>
      </c>
      <c r="C16" s="137">
        <v>18514</v>
      </c>
      <c r="D16" s="134">
        <v>-24.424759641352495</v>
      </c>
    </row>
    <row r="17" spans="1:4" ht="19.5" customHeight="1">
      <c r="A17" s="89" t="s">
        <v>643</v>
      </c>
      <c r="B17" s="139">
        <v>18281</v>
      </c>
      <c r="C17" s="137">
        <v>7289</v>
      </c>
      <c r="D17" s="134">
        <v>150.80257922897516</v>
      </c>
    </row>
    <row r="18" spans="1:4" ht="19.5" customHeight="1">
      <c r="A18" s="89" t="s">
        <v>644</v>
      </c>
      <c r="B18" s="139">
        <v>2142</v>
      </c>
      <c r="C18" s="137">
        <v>1710</v>
      </c>
      <c r="D18" s="134">
        <v>25.263157894736835</v>
      </c>
    </row>
    <row r="19" spans="1:4" ht="19.5" customHeight="1">
      <c r="A19" s="89" t="s">
        <v>645</v>
      </c>
      <c r="B19" s="139">
        <v>13</v>
      </c>
      <c r="C19" s="137">
        <v>0</v>
      </c>
      <c r="D19" s="134"/>
    </row>
    <row r="20" spans="1:4" ht="19.5" customHeight="1">
      <c r="A20" s="89" t="s">
        <v>646</v>
      </c>
      <c r="B20" s="139">
        <v>300</v>
      </c>
      <c r="C20" s="137">
        <v>10</v>
      </c>
      <c r="D20" s="134">
        <v>2900</v>
      </c>
    </row>
    <row r="21" spans="1:4" ht="19.5" customHeight="1">
      <c r="A21" s="89" t="s">
        <v>647</v>
      </c>
      <c r="B21" s="139">
        <v>90</v>
      </c>
      <c r="C21" s="137">
        <v>57</v>
      </c>
      <c r="D21" s="134">
        <v>57.89473684210526</v>
      </c>
    </row>
    <row r="22" spans="1:4" ht="19.5" customHeight="1">
      <c r="A22" s="89" t="s">
        <v>612</v>
      </c>
      <c r="B22" s="139">
        <v>167</v>
      </c>
      <c r="C22" s="137">
        <v>0</v>
      </c>
      <c r="D22" s="134"/>
    </row>
    <row r="23" spans="1:4" ht="19.5" customHeight="1">
      <c r="A23" s="89" t="s">
        <v>648</v>
      </c>
      <c r="B23" s="139">
        <v>96686</v>
      </c>
      <c r="C23" s="137">
        <v>103145</v>
      </c>
      <c r="D23" s="134">
        <v>-6.262058267487518</v>
      </c>
    </row>
    <row r="24" spans="1:4" ht="19.5" customHeight="1">
      <c r="A24" s="89" t="s">
        <v>649</v>
      </c>
      <c r="B24" s="137">
        <v>800</v>
      </c>
      <c r="C24" s="137">
        <v>700</v>
      </c>
      <c r="D24" s="134">
        <v>14.285714285714278</v>
      </c>
    </row>
    <row r="25" spans="1:4" ht="19.5" customHeight="1">
      <c r="A25" s="89" t="s">
        <v>651</v>
      </c>
      <c r="B25" s="139">
        <v>800</v>
      </c>
      <c r="C25" s="137">
        <v>700</v>
      </c>
      <c r="D25" s="134">
        <v>14.285714285714278</v>
      </c>
    </row>
    <row r="26" spans="1:4" ht="19.5" customHeight="1">
      <c r="A26" s="89" t="s">
        <v>652</v>
      </c>
      <c r="B26" s="137">
        <v>200</v>
      </c>
      <c r="C26" s="137">
        <v>5321</v>
      </c>
      <c r="D26" s="134">
        <v>-96.24130802480737</v>
      </c>
    </row>
    <row r="27" spans="1:4" ht="19.5" customHeight="1">
      <c r="A27" s="89" t="s">
        <v>640</v>
      </c>
      <c r="B27" s="139">
        <v>200</v>
      </c>
      <c r="C27" s="137">
        <v>5321</v>
      </c>
      <c r="D27" s="134">
        <v>-96.24130802480737</v>
      </c>
    </row>
    <row r="28" spans="1:4" ht="19.5" customHeight="1">
      <c r="A28" s="89" t="s">
        <v>653</v>
      </c>
      <c r="B28" s="139"/>
      <c r="C28" s="137">
        <v>106</v>
      </c>
      <c r="D28" s="134">
        <v>-100</v>
      </c>
    </row>
    <row r="29" spans="1:4" ht="19.5" customHeight="1">
      <c r="A29" s="89" t="s">
        <v>654</v>
      </c>
      <c r="B29" s="137">
        <v>13300</v>
      </c>
      <c r="C29" s="137">
        <v>1255</v>
      </c>
      <c r="D29" s="134">
        <v>959.7609561752988</v>
      </c>
    </row>
    <row r="30" spans="1:4" ht="19.5" customHeight="1">
      <c r="A30" s="89" t="s">
        <v>655</v>
      </c>
      <c r="B30" s="139"/>
      <c r="C30" s="137">
        <v>196</v>
      </c>
      <c r="D30" s="134">
        <v>-100</v>
      </c>
    </row>
    <row r="31" spans="1:4" ht="19.5" customHeight="1">
      <c r="A31" s="89" t="s">
        <v>656</v>
      </c>
      <c r="B31" s="139">
        <v>13300</v>
      </c>
      <c r="C31" s="137">
        <v>1059</v>
      </c>
      <c r="D31" s="134">
        <v>1155.9017941454204</v>
      </c>
    </row>
    <row r="32" spans="1:4" ht="19.5" customHeight="1">
      <c r="A32" s="89" t="s">
        <v>657</v>
      </c>
      <c r="B32" s="137">
        <v>4932</v>
      </c>
      <c r="C32" s="137">
        <v>3922</v>
      </c>
      <c r="D32" s="134">
        <v>25.75216726160123</v>
      </c>
    </row>
    <row r="33" spans="1:4" ht="19.5" customHeight="1">
      <c r="A33" s="89" t="s">
        <v>650</v>
      </c>
      <c r="B33" s="139">
        <v>2294</v>
      </c>
      <c r="C33" s="137">
        <v>2737</v>
      </c>
      <c r="D33" s="134">
        <v>-16.18560467665327</v>
      </c>
    </row>
    <row r="34" spans="1:4" ht="19.5" customHeight="1">
      <c r="A34" s="89" t="s">
        <v>658</v>
      </c>
      <c r="B34" s="139">
        <v>2638</v>
      </c>
      <c r="C34" s="137">
        <v>1185</v>
      </c>
      <c r="D34" s="134">
        <v>122.61603375527429</v>
      </c>
    </row>
    <row r="35" spans="1:4" ht="19.5" customHeight="1">
      <c r="A35" s="89" t="s">
        <v>659</v>
      </c>
      <c r="B35" s="137">
        <v>1850</v>
      </c>
      <c r="C35" s="137">
        <v>1581</v>
      </c>
      <c r="D35" s="134">
        <v>17.014547754585706</v>
      </c>
    </row>
    <row r="36" spans="1:4" ht="19.5" customHeight="1">
      <c r="A36" s="89" t="s">
        <v>660</v>
      </c>
      <c r="B36" s="139">
        <v>1850</v>
      </c>
      <c r="C36" s="137">
        <v>1581</v>
      </c>
      <c r="D36" s="134">
        <v>17.014547754585706</v>
      </c>
    </row>
    <row r="37" spans="1:4" ht="19.5" customHeight="1">
      <c r="A37" s="90" t="s">
        <v>565</v>
      </c>
      <c r="B37" s="137">
        <v>36</v>
      </c>
      <c r="C37" s="137">
        <v>33</v>
      </c>
      <c r="D37" s="134">
        <v>9.09090909090908</v>
      </c>
    </row>
    <row r="38" spans="1:4" ht="19.5" customHeight="1">
      <c r="A38" s="89" t="s">
        <v>661</v>
      </c>
      <c r="B38" s="137">
        <v>17</v>
      </c>
      <c r="C38" s="137">
        <v>23</v>
      </c>
      <c r="D38" s="134">
        <v>-26.08695652173914</v>
      </c>
    </row>
    <row r="39" spans="1:4" ht="19.5" customHeight="1">
      <c r="A39" s="89" t="s">
        <v>662</v>
      </c>
      <c r="B39" s="139">
        <v>17</v>
      </c>
      <c r="C39" s="137">
        <v>23</v>
      </c>
      <c r="D39" s="134">
        <v>-26.08695652173914</v>
      </c>
    </row>
    <row r="40" spans="1:4" ht="19.5" customHeight="1">
      <c r="A40" s="89" t="s">
        <v>663</v>
      </c>
      <c r="B40" s="137">
        <v>19</v>
      </c>
      <c r="C40" s="137">
        <v>10</v>
      </c>
      <c r="D40" s="134">
        <v>90</v>
      </c>
    </row>
    <row r="41" spans="1:4" ht="19.5" customHeight="1">
      <c r="A41" s="89" t="s">
        <v>664</v>
      </c>
      <c r="B41" s="139">
        <v>19</v>
      </c>
      <c r="C41" s="137">
        <v>10</v>
      </c>
      <c r="D41" s="134">
        <v>90</v>
      </c>
    </row>
    <row r="42" spans="1:4" ht="19.5" customHeight="1">
      <c r="A42" s="90" t="s">
        <v>580</v>
      </c>
      <c r="B42" s="137">
        <v>0</v>
      </c>
      <c r="C42" s="137">
        <v>14</v>
      </c>
      <c r="D42" s="134">
        <v>-100</v>
      </c>
    </row>
    <row r="43" spans="1:4" ht="19.5" customHeight="1">
      <c r="A43" s="89" t="s">
        <v>665</v>
      </c>
      <c r="B43" s="137">
        <v>0</v>
      </c>
      <c r="C43" s="137">
        <v>14</v>
      </c>
      <c r="D43" s="134">
        <v>-100</v>
      </c>
    </row>
    <row r="44" spans="1:4" ht="19.5" customHeight="1">
      <c r="A44" s="89" t="s">
        <v>666</v>
      </c>
      <c r="B44" s="139"/>
      <c r="C44" s="137">
        <v>14</v>
      </c>
      <c r="D44" s="134">
        <v>-100</v>
      </c>
    </row>
    <row r="45" spans="1:4" ht="19.5" customHeight="1">
      <c r="A45" s="90" t="s">
        <v>667</v>
      </c>
      <c r="B45" s="137">
        <v>19644</v>
      </c>
      <c r="C45" s="137">
        <v>30654</v>
      </c>
      <c r="D45" s="134">
        <v>-35.91700919945194</v>
      </c>
    </row>
    <row r="46" spans="1:4" ht="19.5" customHeight="1">
      <c r="A46" s="89" t="s">
        <v>668</v>
      </c>
      <c r="B46" s="139">
        <v>18112</v>
      </c>
      <c r="C46" s="137">
        <v>27953</v>
      </c>
      <c r="D46" s="134">
        <v>-35.205523557399914</v>
      </c>
    </row>
    <row r="47" spans="1:4" ht="19.5" customHeight="1">
      <c r="A47" s="89" t="s">
        <v>723</v>
      </c>
      <c r="B47" s="139">
        <v>444</v>
      </c>
      <c r="C47" s="137"/>
      <c r="D47" s="134"/>
    </row>
    <row r="48" spans="1:4" ht="19.5" customHeight="1">
      <c r="A48" s="89" t="s">
        <v>724</v>
      </c>
      <c r="B48" s="139">
        <v>17668</v>
      </c>
      <c r="C48" s="137"/>
      <c r="D48" s="134"/>
    </row>
    <row r="49" spans="1:4" ht="19.5" customHeight="1">
      <c r="A49" s="89" t="s">
        <v>669</v>
      </c>
      <c r="B49" s="137">
        <v>112</v>
      </c>
      <c r="C49" s="137">
        <v>105</v>
      </c>
      <c r="D49" s="134">
        <v>6.666666666666671</v>
      </c>
    </row>
    <row r="50" spans="1:4" ht="19.5" customHeight="1">
      <c r="A50" s="89" t="s">
        <v>670</v>
      </c>
      <c r="B50" s="139">
        <v>112</v>
      </c>
      <c r="C50" s="137">
        <v>105</v>
      </c>
      <c r="D50" s="134">
        <v>6.666666666666671</v>
      </c>
    </row>
    <row r="51" spans="1:4" ht="19.5" customHeight="1">
      <c r="A51" s="89" t="s">
        <v>671</v>
      </c>
      <c r="B51" s="137">
        <v>1420</v>
      </c>
      <c r="C51" s="137">
        <v>2596</v>
      </c>
      <c r="D51" s="134">
        <v>-45.300462249614796</v>
      </c>
    </row>
    <row r="52" spans="1:4" ht="19.5" customHeight="1">
      <c r="A52" s="89" t="s">
        <v>672</v>
      </c>
      <c r="B52" s="139">
        <v>611</v>
      </c>
      <c r="C52" s="137">
        <v>1699</v>
      </c>
      <c r="D52" s="134">
        <v>-64.03766921718659</v>
      </c>
    </row>
    <row r="53" spans="1:4" ht="19.5" customHeight="1">
      <c r="A53" s="89" t="s">
        <v>673</v>
      </c>
      <c r="B53" s="139">
        <v>747</v>
      </c>
      <c r="C53" s="137">
        <v>760</v>
      </c>
      <c r="D53" s="134">
        <v>-1.7105263157894797</v>
      </c>
    </row>
    <row r="54" spans="1:4" ht="19.5" customHeight="1">
      <c r="A54" s="89" t="s">
        <v>674</v>
      </c>
      <c r="B54" s="139"/>
      <c r="C54" s="137">
        <v>59</v>
      </c>
      <c r="D54" s="134">
        <v>-100</v>
      </c>
    </row>
    <row r="55" spans="1:4" ht="19.5" customHeight="1">
      <c r="A55" s="89" t="s">
        <v>675</v>
      </c>
      <c r="B55" s="139">
        <v>62</v>
      </c>
      <c r="C55" s="137">
        <v>78</v>
      </c>
      <c r="D55" s="134">
        <v>-20.51282051282051</v>
      </c>
    </row>
    <row r="56" spans="1:4" ht="19.5" customHeight="1">
      <c r="A56" s="90" t="s">
        <v>628</v>
      </c>
      <c r="B56" s="137">
        <v>5000</v>
      </c>
      <c r="C56" s="137">
        <v>1257</v>
      </c>
      <c r="D56" s="134">
        <v>297.77247414478916</v>
      </c>
    </row>
    <row r="57" spans="1:4" ht="19.5" customHeight="1">
      <c r="A57" s="89" t="s">
        <v>676</v>
      </c>
      <c r="B57" s="137">
        <v>5000</v>
      </c>
      <c r="C57" s="138">
        <v>1257</v>
      </c>
      <c r="D57" s="134">
        <v>297.77247414478916</v>
      </c>
    </row>
    <row r="58" spans="1:4" ht="19.5" customHeight="1">
      <c r="A58" s="89" t="s">
        <v>677</v>
      </c>
      <c r="B58" s="137">
        <v>5000</v>
      </c>
      <c r="C58" s="137">
        <v>1257</v>
      </c>
      <c r="D58" s="134">
        <v>297.77247414478916</v>
      </c>
    </row>
    <row r="59" spans="1:4" ht="19.5" customHeight="1">
      <c r="A59" s="90" t="s">
        <v>631</v>
      </c>
      <c r="B59" s="137">
        <v>100</v>
      </c>
      <c r="C59" s="137">
        <v>42</v>
      </c>
      <c r="D59" s="134">
        <v>138.0952380952381</v>
      </c>
    </row>
    <row r="60" spans="1:4" ht="19.5" customHeight="1">
      <c r="A60" s="89" t="s">
        <v>678</v>
      </c>
      <c r="B60" s="137">
        <v>100</v>
      </c>
      <c r="C60" s="137">
        <v>42</v>
      </c>
      <c r="D60" s="134">
        <v>138.0952380952381</v>
      </c>
    </row>
    <row r="61" spans="1:4" ht="19.5" customHeight="1">
      <c r="A61" s="89" t="s">
        <v>679</v>
      </c>
      <c r="B61" s="139">
        <v>100</v>
      </c>
      <c r="C61" s="137">
        <v>42</v>
      </c>
      <c r="D61" s="134">
        <v>138.0952380952381</v>
      </c>
    </row>
  </sheetData>
  <sheetProtection/>
  <mergeCells count="1">
    <mergeCell ref="A1:D1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B1" sqref="B1:D1"/>
    </sheetView>
  </sheetViews>
  <sheetFormatPr defaultColWidth="9.125" defaultRowHeight="14.25"/>
  <cols>
    <col min="1" max="1" width="9.125" style="0" customWidth="1"/>
    <col min="2" max="2" width="28.125" style="0" customWidth="1"/>
    <col min="3" max="3" width="16.75390625" style="0" customWidth="1"/>
    <col min="4" max="4" width="16.375" style="0" customWidth="1"/>
    <col min="5" max="254" width="9.125" style="0" customWidth="1"/>
  </cols>
  <sheetData>
    <row r="1" spans="2:4" ht="33.75" customHeight="1">
      <c r="B1" s="159" t="s">
        <v>725</v>
      </c>
      <c r="C1" s="159"/>
      <c r="D1" s="159"/>
    </row>
    <row r="2" spans="2:4" ht="16.5" customHeight="1">
      <c r="B2" s="160"/>
      <c r="C2" s="160"/>
      <c r="D2" s="160"/>
    </row>
    <row r="3" spans="2:4" ht="16.5" customHeight="1">
      <c r="B3" s="102"/>
      <c r="C3" s="102"/>
      <c r="D3" s="102" t="s">
        <v>1</v>
      </c>
    </row>
    <row r="4" spans="2:4" ht="22.5" customHeight="1">
      <c r="B4" s="103" t="s">
        <v>681</v>
      </c>
      <c r="C4" s="103" t="s">
        <v>2</v>
      </c>
      <c r="D4" s="103" t="s">
        <v>3</v>
      </c>
    </row>
    <row r="5" spans="2:4" ht="25.5" customHeight="1">
      <c r="B5" s="104" t="s">
        <v>4</v>
      </c>
      <c r="C5" s="88">
        <f>C6+C7</f>
        <v>282602</v>
      </c>
      <c r="D5" s="88">
        <f>D6+D7</f>
        <v>409664</v>
      </c>
    </row>
    <row r="6" spans="2:5" ht="25.5" customHeight="1">
      <c r="B6" s="104" t="s">
        <v>682</v>
      </c>
      <c r="C6" s="88">
        <v>200641</v>
      </c>
      <c r="D6" s="88">
        <v>345030</v>
      </c>
      <c r="E6" s="86"/>
    </row>
    <row r="7" spans="2:4" ht="25.5" customHeight="1">
      <c r="B7" s="104" t="s">
        <v>5</v>
      </c>
      <c r="C7" s="88">
        <f>SUM(C8:C9)</f>
        <v>81961</v>
      </c>
      <c r="D7" s="88">
        <f>SUM(D8:D9)</f>
        <v>64634</v>
      </c>
    </row>
    <row r="8" spans="2:4" ht="25.5" customHeight="1">
      <c r="B8" s="104" t="s">
        <v>685</v>
      </c>
      <c r="C8" s="88">
        <v>17712</v>
      </c>
      <c r="D8" s="88">
        <v>15000</v>
      </c>
    </row>
    <row r="9" spans="2:4" ht="25.5" customHeight="1">
      <c r="B9" s="104" t="s">
        <v>683</v>
      </c>
      <c r="C9" s="88">
        <v>64249</v>
      </c>
      <c r="D9" s="88">
        <v>49634</v>
      </c>
    </row>
    <row r="10" spans="2:4" ht="25.5" customHeight="1">
      <c r="B10" s="105"/>
      <c r="C10" s="88"/>
      <c r="D10" s="88"/>
    </row>
    <row r="11" spans="2:4" ht="25.5" customHeight="1">
      <c r="B11" s="105"/>
      <c r="C11" s="88"/>
      <c r="D11" s="88"/>
    </row>
    <row r="12" spans="2:4" ht="25.5" customHeight="1">
      <c r="B12" s="106" t="s">
        <v>12</v>
      </c>
      <c r="C12" s="88">
        <f>C13+C14</f>
        <v>282602</v>
      </c>
      <c r="D12" s="88">
        <f>D13+D14</f>
        <v>409664</v>
      </c>
    </row>
    <row r="13" spans="2:4" ht="25.5" customHeight="1">
      <c r="B13" s="104" t="s">
        <v>684</v>
      </c>
      <c r="C13" s="88">
        <v>203968</v>
      </c>
      <c r="D13" s="88">
        <v>204000</v>
      </c>
    </row>
    <row r="14" spans="2:4" ht="25.5" customHeight="1">
      <c r="B14" s="107" t="s">
        <v>14</v>
      </c>
      <c r="C14" s="88">
        <f>SUM(C15:C16)</f>
        <v>78634</v>
      </c>
      <c r="D14" s="88">
        <f>SUM(D15:D16)</f>
        <v>205664</v>
      </c>
    </row>
    <row r="15" spans="2:4" ht="25.5" customHeight="1">
      <c r="B15" s="107" t="s">
        <v>686</v>
      </c>
      <c r="C15" s="88">
        <v>29000</v>
      </c>
      <c r="D15" s="88">
        <v>150000</v>
      </c>
    </row>
    <row r="16" spans="2:4" ht="25.5" customHeight="1">
      <c r="B16" s="107" t="s">
        <v>15</v>
      </c>
      <c r="C16" s="88">
        <v>49634</v>
      </c>
      <c r="D16" s="88">
        <v>55664</v>
      </c>
    </row>
  </sheetData>
  <sheetProtection/>
  <mergeCells count="2">
    <mergeCell ref="B1:D1"/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29.50390625" style="0" customWidth="1"/>
    <col min="2" max="2" width="10.50390625" style="0" customWidth="1"/>
    <col min="3" max="3" width="27.50390625" style="0" customWidth="1"/>
    <col min="4" max="4" width="11.625" style="0" customWidth="1"/>
  </cols>
  <sheetData>
    <row r="1" spans="1:4" ht="39" customHeight="1">
      <c r="A1" s="148" t="s">
        <v>693</v>
      </c>
      <c r="B1" s="148"/>
      <c r="C1" s="148"/>
      <c r="D1" s="148"/>
    </row>
    <row r="2" spans="1:4" ht="33.75" customHeight="1">
      <c r="A2" s="9"/>
      <c r="B2" s="10"/>
      <c r="C2" s="10"/>
      <c r="D2" s="11" t="s">
        <v>83</v>
      </c>
    </row>
    <row r="3" spans="1:4" ht="34.5" customHeight="1">
      <c r="A3" s="154" t="s">
        <v>99</v>
      </c>
      <c r="B3" s="154"/>
      <c r="C3" s="154" t="s">
        <v>100</v>
      </c>
      <c r="D3" s="154"/>
    </row>
    <row r="4" spans="1:4" ht="24.75" customHeight="1">
      <c r="A4" s="154" t="s">
        <v>98</v>
      </c>
      <c r="B4" s="155" t="s">
        <v>61</v>
      </c>
      <c r="C4" s="154" t="s">
        <v>98</v>
      </c>
      <c r="D4" s="155" t="s">
        <v>61</v>
      </c>
    </row>
    <row r="5" spans="1:4" ht="25.5" customHeight="1" hidden="1">
      <c r="A5" s="154"/>
      <c r="B5" s="156"/>
      <c r="C5" s="154"/>
      <c r="D5" s="156"/>
    </row>
    <row r="6" spans="1:4" ht="18" customHeight="1">
      <c r="A6" s="23" t="s">
        <v>101</v>
      </c>
      <c r="B6" s="24">
        <v>530</v>
      </c>
      <c r="C6" s="23" t="s">
        <v>125</v>
      </c>
      <c r="D6" s="24"/>
    </row>
    <row r="7" spans="1:4" ht="18" customHeight="1">
      <c r="A7" s="25" t="s">
        <v>105</v>
      </c>
      <c r="B7" s="24"/>
      <c r="C7" s="25" t="s">
        <v>126</v>
      </c>
      <c r="D7" s="24"/>
    </row>
    <row r="8" spans="1:4" ht="18" customHeight="1">
      <c r="A8" s="25" t="s">
        <v>106</v>
      </c>
      <c r="B8" s="24"/>
      <c r="C8" s="25" t="s">
        <v>127</v>
      </c>
      <c r="D8" s="24"/>
    </row>
    <row r="9" spans="1:4" ht="18" customHeight="1">
      <c r="A9" s="25" t="s">
        <v>107</v>
      </c>
      <c r="B9" s="24"/>
      <c r="C9" s="25" t="s">
        <v>128</v>
      </c>
      <c r="D9" s="24"/>
    </row>
    <row r="10" spans="1:4" ht="18" customHeight="1">
      <c r="A10" s="25" t="s">
        <v>108</v>
      </c>
      <c r="B10" s="24"/>
      <c r="C10" s="25" t="s">
        <v>129</v>
      </c>
      <c r="D10" s="24"/>
    </row>
    <row r="11" spans="1:4" ht="18" customHeight="1">
      <c r="A11" s="25" t="s">
        <v>109</v>
      </c>
      <c r="B11" s="24"/>
      <c r="C11" s="25" t="s">
        <v>130</v>
      </c>
      <c r="D11" s="24"/>
    </row>
    <row r="12" spans="1:4" ht="18" customHeight="1">
      <c r="A12" s="26" t="s">
        <v>110</v>
      </c>
      <c r="B12" s="24">
        <v>530</v>
      </c>
      <c r="C12" s="25" t="s">
        <v>131</v>
      </c>
      <c r="D12" s="24"/>
    </row>
    <row r="13" spans="1:4" ht="18" customHeight="1">
      <c r="A13" s="23" t="s">
        <v>111</v>
      </c>
      <c r="B13" s="24"/>
      <c r="C13" s="25" t="s">
        <v>132</v>
      </c>
      <c r="D13" s="24"/>
    </row>
    <row r="14" spans="1:4" ht="18" customHeight="1">
      <c r="A14" s="25"/>
      <c r="B14" s="24"/>
      <c r="C14" s="25" t="s">
        <v>133</v>
      </c>
      <c r="D14" s="24"/>
    </row>
    <row r="15" spans="1:4" ht="18" customHeight="1">
      <c r="A15" s="23" t="s">
        <v>102</v>
      </c>
      <c r="B15" s="24"/>
      <c r="C15" s="25" t="s">
        <v>134</v>
      </c>
      <c r="D15" s="24"/>
    </row>
    <row r="16" spans="1:4" ht="18" customHeight="1">
      <c r="A16" s="25" t="s">
        <v>112</v>
      </c>
      <c r="B16" s="24"/>
      <c r="C16" s="23" t="s">
        <v>135</v>
      </c>
      <c r="D16" s="24"/>
    </row>
    <row r="17" spans="1:4" ht="18" customHeight="1">
      <c r="A17" s="25" t="s">
        <v>113</v>
      </c>
      <c r="B17" s="24"/>
      <c r="C17" s="25" t="s">
        <v>136</v>
      </c>
      <c r="D17" s="24"/>
    </row>
    <row r="18" spans="1:4" ht="18" customHeight="1">
      <c r="A18" s="25" t="s">
        <v>114</v>
      </c>
      <c r="B18" s="24"/>
      <c r="C18" s="25" t="s">
        <v>137</v>
      </c>
      <c r="D18" s="24"/>
    </row>
    <row r="19" spans="1:4" ht="18" customHeight="1">
      <c r="A19" s="27" t="s">
        <v>115</v>
      </c>
      <c r="B19" s="24"/>
      <c r="C19" s="25" t="s">
        <v>138</v>
      </c>
      <c r="D19" s="24"/>
    </row>
    <row r="20" spans="1:4" ht="18" customHeight="1">
      <c r="A20" s="23" t="s">
        <v>103</v>
      </c>
      <c r="B20" s="24"/>
      <c r="C20" s="25" t="s">
        <v>139</v>
      </c>
      <c r="D20" s="24"/>
    </row>
    <row r="21" spans="1:4" ht="18" customHeight="1">
      <c r="A21" s="25" t="s">
        <v>116</v>
      </c>
      <c r="B21" s="24"/>
      <c r="C21" s="25" t="s">
        <v>140</v>
      </c>
      <c r="D21" s="24"/>
    </row>
    <row r="22" spans="1:4" ht="18" customHeight="1">
      <c r="A22" s="25" t="s">
        <v>117</v>
      </c>
      <c r="B22" s="24"/>
      <c r="C22" s="25" t="s">
        <v>141</v>
      </c>
      <c r="D22" s="24"/>
    </row>
    <row r="23" spans="1:4" ht="18" customHeight="1">
      <c r="A23" s="25" t="s">
        <v>118</v>
      </c>
      <c r="B23" s="24"/>
      <c r="C23" s="25" t="s">
        <v>142</v>
      </c>
      <c r="D23" s="24"/>
    </row>
    <row r="24" spans="1:4" ht="18" customHeight="1">
      <c r="A24" s="27" t="s">
        <v>119</v>
      </c>
      <c r="B24" s="24"/>
      <c r="C24" s="25" t="s">
        <v>143</v>
      </c>
      <c r="D24" s="24"/>
    </row>
    <row r="25" spans="1:4" ht="18" customHeight="1">
      <c r="A25" s="23" t="s">
        <v>104</v>
      </c>
      <c r="B25" s="28"/>
      <c r="C25" s="25" t="s">
        <v>144</v>
      </c>
      <c r="D25" s="28"/>
    </row>
    <row r="26" spans="1:4" ht="18" customHeight="1">
      <c r="A26" s="25" t="s">
        <v>120</v>
      </c>
      <c r="B26" s="28"/>
      <c r="C26" s="25" t="s">
        <v>145</v>
      </c>
      <c r="D26" s="28"/>
    </row>
    <row r="27" spans="1:4" ht="18" customHeight="1">
      <c r="A27" s="25" t="s">
        <v>121</v>
      </c>
      <c r="B27" s="28"/>
      <c r="C27" s="25" t="s">
        <v>146</v>
      </c>
      <c r="D27" s="28"/>
    </row>
    <row r="28" spans="1:4" ht="18" customHeight="1">
      <c r="A28" s="25" t="s">
        <v>122</v>
      </c>
      <c r="B28" s="28"/>
      <c r="C28" s="25" t="s">
        <v>147</v>
      </c>
      <c r="D28" s="28"/>
    </row>
    <row r="29" spans="1:4" ht="18" customHeight="1">
      <c r="A29" s="23" t="s">
        <v>123</v>
      </c>
      <c r="B29" s="28"/>
      <c r="C29" s="25" t="s">
        <v>148</v>
      </c>
      <c r="D29" s="28"/>
    </row>
    <row r="30" spans="1:4" ht="18" customHeight="1">
      <c r="A30" s="23"/>
      <c r="B30" s="28"/>
      <c r="C30" s="25" t="s">
        <v>149</v>
      </c>
      <c r="D30" s="28"/>
    </row>
    <row r="31" spans="1:4" ht="18" customHeight="1">
      <c r="A31" s="28"/>
      <c r="B31" s="28"/>
      <c r="C31" s="25" t="s">
        <v>150</v>
      </c>
      <c r="D31" s="28">
        <v>530</v>
      </c>
    </row>
    <row r="32" spans="1:4" ht="18" customHeight="1">
      <c r="A32" s="28" t="s">
        <v>152</v>
      </c>
      <c r="B32" s="28"/>
      <c r="C32" s="25" t="s">
        <v>153</v>
      </c>
      <c r="D32" s="28"/>
    </row>
    <row r="33" spans="1:4" ht="18" customHeight="1">
      <c r="A33" s="28"/>
      <c r="B33" s="28"/>
      <c r="C33" s="25"/>
      <c r="D33" s="28"/>
    </row>
    <row r="34" spans="1:4" ht="18" customHeight="1">
      <c r="A34" s="23" t="s">
        <v>124</v>
      </c>
      <c r="B34" s="28">
        <v>530</v>
      </c>
      <c r="C34" s="23" t="s">
        <v>151</v>
      </c>
      <c r="D34" s="28">
        <v>530</v>
      </c>
    </row>
  </sheetData>
  <sheetProtection/>
  <mergeCells count="7">
    <mergeCell ref="A1:D1"/>
    <mergeCell ref="A3:B3"/>
    <mergeCell ref="C3:D3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D1"/>
    </sheetView>
  </sheetViews>
  <sheetFormatPr defaultColWidth="9.00390625" defaultRowHeight="16.5" customHeight="1"/>
  <cols>
    <col min="1" max="1" width="30.00390625" style="0" customWidth="1"/>
    <col min="2" max="2" width="12.00390625" style="0" customWidth="1"/>
    <col min="3" max="3" width="13.125" style="0" customWidth="1"/>
    <col min="4" max="4" width="10.875" style="0" customWidth="1"/>
  </cols>
  <sheetData>
    <row r="1" spans="1:4" ht="27" customHeight="1">
      <c r="A1" s="162" t="s">
        <v>183</v>
      </c>
      <c r="B1" s="162"/>
      <c r="C1" s="162"/>
      <c r="D1" s="162"/>
    </row>
    <row r="2" spans="1:4" ht="19.5" customHeight="1">
      <c r="A2" s="2"/>
      <c r="B2" s="2"/>
      <c r="C2" s="2"/>
      <c r="D2" s="3" t="s">
        <v>83</v>
      </c>
    </row>
    <row r="3" spans="1:4" s="1" customFormat="1" ht="25.5" customHeight="1">
      <c r="A3" s="4" t="s">
        <v>60</v>
      </c>
      <c r="B3" s="5" t="s">
        <v>61</v>
      </c>
      <c r="C3" s="5" t="s">
        <v>96</v>
      </c>
      <c r="D3" s="4" t="s">
        <v>62</v>
      </c>
    </row>
    <row r="4" spans="1:6" s="1" customFormat="1" ht="25.5" customHeight="1">
      <c r="A4" s="73" t="s">
        <v>84</v>
      </c>
      <c r="B4" s="57">
        <v>190240</v>
      </c>
      <c r="C4" s="61">
        <f>286416+6385</f>
        <v>292801</v>
      </c>
      <c r="D4" s="62">
        <f>B4/C4*100-100</f>
        <v>-35.02754430483502</v>
      </c>
      <c r="E4" s="6"/>
      <c r="F4" s="6"/>
    </row>
    <row r="5" spans="1:6" s="1" customFormat="1" ht="25.5" customHeight="1">
      <c r="A5" s="73" t="s">
        <v>85</v>
      </c>
      <c r="B5" s="57">
        <v>49170</v>
      </c>
      <c r="C5" s="61">
        <v>52459</v>
      </c>
      <c r="D5" s="62">
        <f aca="true" t="shared" si="0" ref="D5:D14">B5/C5*100-100</f>
        <v>-6.2696582092681865</v>
      </c>
      <c r="E5" s="6"/>
      <c r="F5" s="6"/>
    </row>
    <row r="6" spans="1:6" s="1" customFormat="1" ht="25.5" customHeight="1">
      <c r="A6" s="73" t="s">
        <v>86</v>
      </c>
      <c r="B6" s="57">
        <v>4170</v>
      </c>
      <c r="C6" s="61">
        <v>6738</v>
      </c>
      <c r="D6" s="62">
        <f t="shared" si="0"/>
        <v>-38.112199465716834</v>
      </c>
      <c r="E6" s="6"/>
      <c r="F6" s="6"/>
    </row>
    <row r="7" spans="1:6" s="1" customFormat="1" ht="25.5" customHeight="1">
      <c r="A7" s="92" t="s">
        <v>87</v>
      </c>
      <c r="B7" s="57">
        <v>5210</v>
      </c>
      <c r="C7" s="71">
        <v>4857</v>
      </c>
      <c r="D7" s="62">
        <f t="shared" si="0"/>
        <v>7.267860819435867</v>
      </c>
      <c r="E7" s="6"/>
      <c r="F7" s="6"/>
    </row>
    <row r="8" spans="1:6" s="1" customFormat="1" ht="25.5" customHeight="1">
      <c r="A8" s="92" t="s">
        <v>88</v>
      </c>
      <c r="B8" s="57">
        <v>2210</v>
      </c>
      <c r="C8" s="71">
        <v>2051</v>
      </c>
      <c r="D8" s="62">
        <f t="shared" si="0"/>
        <v>7.752315943442227</v>
      </c>
      <c r="E8" s="6"/>
      <c r="F8" s="6"/>
    </row>
    <row r="9" spans="1:6" s="1" customFormat="1" ht="25.5" customHeight="1">
      <c r="A9" s="92" t="s">
        <v>89</v>
      </c>
      <c r="B9" s="57">
        <v>38070</v>
      </c>
      <c r="C9" s="71">
        <f>34252+258</f>
        <v>34510</v>
      </c>
      <c r="D9" s="62">
        <f t="shared" si="0"/>
        <v>10.315850478122286</v>
      </c>
      <c r="E9" s="6"/>
      <c r="F9" s="6"/>
    </row>
    <row r="10" spans="1:6" s="1" customFormat="1" ht="25.5" customHeight="1">
      <c r="A10" s="92" t="s">
        <v>90</v>
      </c>
      <c r="B10" s="57">
        <v>8400</v>
      </c>
      <c r="C10" s="71">
        <v>9167</v>
      </c>
      <c r="D10" s="62">
        <f t="shared" si="0"/>
        <v>-8.366968473873683</v>
      </c>
      <c r="E10" s="6"/>
      <c r="F10" s="6"/>
    </row>
    <row r="11" spans="1:6" s="1" customFormat="1" ht="25.5" customHeight="1">
      <c r="A11" s="92" t="s">
        <v>91</v>
      </c>
      <c r="B11" s="57">
        <v>1360</v>
      </c>
      <c r="C11" s="71">
        <v>1119</v>
      </c>
      <c r="D11" s="62">
        <f t="shared" si="0"/>
        <v>21.537086684539773</v>
      </c>
      <c r="E11" s="6"/>
      <c r="F11" s="6"/>
    </row>
    <row r="12" spans="1:6" s="1" customFormat="1" ht="25.5" customHeight="1">
      <c r="A12" s="73" t="s">
        <v>92</v>
      </c>
      <c r="B12" s="57">
        <v>26850</v>
      </c>
      <c r="C12" s="71">
        <v>24248</v>
      </c>
      <c r="D12" s="62">
        <f t="shared" si="0"/>
        <v>10.730781920158378</v>
      </c>
      <c r="E12" s="6"/>
      <c r="F12" s="6"/>
    </row>
    <row r="13" spans="1:6" s="1" customFormat="1" ht="25.5" customHeight="1">
      <c r="A13" s="73" t="s">
        <v>93</v>
      </c>
      <c r="B13" s="57">
        <v>60460</v>
      </c>
      <c r="C13" s="61">
        <v>57477</v>
      </c>
      <c r="D13" s="62">
        <f t="shared" si="0"/>
        <v>5.189902047775632</v>
      </c>
      <c r="E13" s="6"/>
      <c r="F13" s="6"/>
    </row>
    <row r="14" spans="1:6" s="1" customFormat="1" ht="25.5" customHeight="1">
      <c r="A14" s="73" t="s">
        <v>94</v>
      </c>
      <c r="B14" s="57">
        <v>28690</v>
      </c>
      <c r="C14" s="61">
        <v>29018</v>
      </c>
      <c r="D14" s="62">
        <f t="shared" si="0"/>
        <v>-1.1303328968226651</v>
      </c>
      <c r="E14" s="6"/>
      <c r="F14" s="6"/>
    </row>
    <row r="15" spans="1:6" s="1" customFormat="1" ht="25.5" customHeight="1">
      <c r="A15" s="83"/>
      <c r="B15" s="61"/>
      <c r="C15" s="61"/>
      <c r="D15" s="62"/>
      <c r="E15" s="6"/>
      <c r="F15" s="6"/>
    </row>
    <row r="16" spans="1:6" s="1" customFormat="1" ht="25.5" customHeight="1">
      <c r="A16" s="73"/>
      <c r="B16" s="61"/>
      <c r="C16" s="61"/>
      <c r="D16" s="62"/>
      <c r="E16" s="6"/>
      <c r="F16" s="6"/>
    </row>
    <row r="17" spans="1:6" s="1" customFormat="1" ht="25.5" customHeight="1">
      <c r="A17" s="73"/>
      <c r="B17" s="61"/>
      <c r="C17" s="61"/>
      <c r="D17" s="62"/>
      <c r="E17" s="6"/>
      <c r="F17" s="6"/>
    </row>
    <row r="18" spans="1:6" s="1" customFormat="1" ht="25.5" customHeight="1">
      <c r="A18" s="73"/>
      <c r="B18" s="61"/>
      <c r="C18" s="61"/>
      <c r="D18" s="62"/>
      <c r="E18" s="6"/>
      <c r="F18" s="6"/>
    </row>
    <row r="19" spans="1:6" s="1" customFormat="1" ht="25.5" customHeight="1">
      <c r="A19" s="73"/>
      <c r="B19" s="61"/>
      <c r="C19" s="61"/>
      <c r="D19" s="62"/>
      <c r="E19" s="6"/>
      <c r="F19" s="6"/>
    </row>
    <row r="20" spans="1:6" s="1" customFormat="1" ht="25.5" customHeight="1">
      <c r="A20" s="73"/>
      <c r="B20" s="61"/>
      <c r="C20" s="61"/>
      <c r="D20" s="62"/>
      <c r="E20" s="6"/>
      <c r="F20" s="6"/>
    </row>
    <row r="21" spans="1:6" s="1" customFormat="1" ht="25.5" customHeight="1">
      <c r="A21" s="73"/>
      <c r="B21" s="61"/>
      <c r="C21" s="74"/>
      <c r="D21" s="62"/>
      <c r="E21" s="6"/>
      <c r="F21" s="6"/>
    </row>
    <row r="22" spans="1:6" s="1" customFormat="1" ht="25.5" customHeight="1">
      <c r="A22" s="73"/>
      <c r="B22" s="61"/>
      <c r="C22" s="61"/>
      <c r="D22" s="62"/>
      <c r="E22" s="6"/>
      <c r="F22" s="6"/>
    </row>
    <row r="23" spans="1:6" s="1" customFormat="1" ht="25.5" customHeight="1">
      <c r="A23" s="73"/>
      <c r="B23" s="61"/>
      <c r="C23" s="61"/>
      <c r="D23" s="62"/>
      <c r="E23" s="6"/>
      <c r="F23" s="6"/>
    </row>
    <row r="24" spans="1:6" s="1" customFormat="1" ht="25.5" customHeight="1">
      <c r="A24" s="91" t="s">
        <v>189</v>
      </c>
      <c r="B24" s="61">
        <f>SUM(B4:B15)</f>
        <v>414830</v>
      </c>
      <c r="C24" s="61">
        <f>SUM(C4:C15)</f>
        <v>514445</v>
      </c>
      <c r="D24" s="62">
        <f>B24/C24*100-100</f>
        <v>-19.363586000447086</v>
      </c>
      <c r="E24" s="6"/>
      <c r="F24" s="6"/>
    </row>
    <row r="25" spans="1:6" ht="16.5" customHeight="1">
      <c r="A25" s="163"/>
      <c r="B25" s="163"/>
      <c r="C25" s="163"/>
      <c r="D25" s="163"/>
      <c r="E25" s="6"/>
      <c r="F25" s="6"/>
    </row>
    <row r="26" spans="1:6" ht="16.5" customHeight="1">
      <c r="A26" s="164"/>
      <c r="B26" s="164"/>
      <c r="C26" s="164"/>
      <c r="D26" s="164"/>
      <c r="E26" s="6"/>
      <c r="F26" s="6"/>
    </row>
    <row r="27" spans="2:6" ht="16.5" customHeight="1">
      <c r="B27" s="6"/>
      <c r="C27" s="6"/>
      <c r="D27" s="6"/>
      <c r="E27" s="6"/>
      <c r="F27" s="6"/>
    </row>
    <row r="28" spans="2:6" ht="16.5" customHeight="1">
      <c r="B28" s="6"/>
      <c r="C28" s="6"/>
      <c r="D28" s="6"/>
      <c r="E28" s="6"/>
      <c r="F28" s="6"/>
    </row>
    <row r="29" spans="2:6" ht="16.5" customHeight="1">
      <c r="B29" s="6"/>
      <c r="C29" s="6"/>
      <c r="D29" s="6"/>
      <c r="E29" s="6"/>
      <c r="F29" s="6"/>
    </row>
    <row r="30" spans="2:6" ht="16.5" customHeight="1">
      <c r="B30" s="6"/>
      <c r="C30" s="6"/>
      <c r="D30" s="6"/>
      <c r="E30" s="6"/>
      <c r="F30" s="6"/>
    </row>
    <row r="31" spans="2:6" ht="16.5" customHeight="1">
      <c r="B31" s="6"/>
      <c r="C31" s="6"/>
      <c r="D31" s="6"/>
      <c r="E31" s="6"/>
      <c r="F31" s="6"/>
    </row>
    <row r="32" spans="2:6" ht="16.5" customHeight="1">
      <c r="B32" s="6"/>
      <c r="C32" s="6"/>
      <c r="D32" s="6"/>
      <c r="E32" s="6"/>
      <c r="F32" s="6"/>
    </row>
    <row r="33" spans="2:6" ht="16.5" customHeight="1">
      <c r="B33" s="6"/>
      <c r="C33" s="6"/>
      <c r="D33" s="6"/>
      <c r="E33" s="6"/>
      <c r="F33" s="6"/>
    </row>
    <row r="34" spans="2:6" ht="16.5" customHeight="1">
      <c r="B34" s="6"/>
      <c r="C34" s="6"/>
      <c r="D34" s="6"/>
      <c r="E34" s="6"/>
      <c r="F34" s="6"/>
    </row>
    <row r="35" spans="2:6" ht="16.5" customHeight="1">
      <c r="B35" s="6"/>
      <c r="C35" s="6"/>
      <c r="D35" s="6"/>
      <c r="E35" s="6"/>
      <c r="F35" s="6"/>
    </row>
    <row r="36" spans="2:6" ht="16.5" customHeight="1">
      <c r="B36" s="6"/>
      <c r="C36" s="6"/>
      <c r="D36" s="6"/>
      <c r="E36" s="6"/>
      <c r="F36" s="6"/>
    </row>
  </sheetData>
  <sheetProtection/>
  <mergeCells count="2">
    <mergeCell ref="A1:D1"/>
    <mergeCell ref="A25:D26"/>
  </mergeCells>
  <printOptions/>
  <pageMargins left="1.3381944444444445" right="0.3541666666666667" top="0.9840277777777777" bottom="0.9840277777777777" header="0.5111111111111111" footer="0.511111111111111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6" sqref="A6"/>
    </sheetView>
  </sheetViews>
  <sheetFormatPr defaultColWidth="9.00390625" defaultRowHeight="16.5" customHeight="1"/>
  <cols>
    <col min="1" max="1" width="30.00390625" style="0" customWidth="1"/>
    <col min="2" max="2" width="12.375" style="0" customWidth="1"/>
    <col min="3" max="3" width="10.125" style="0" customWidth="1"/>
    <col min="4" max="4" width="10.75390625" style="0" customWidth="1"/>
  </cols>
  <sheetData>
    <row r="1" spans="1:4" ht="34.5" customHeight="1">
      <c r="A1" s="162" t="s">
        <v>803</v>
      </c>
      <c r="B1" s="162"/>
      <c r="C1" s="162"/>
      <c r="D1" s="162"/>
    </row>
    <row r="2" spans="1:4" ht="18" customHeight="1">
      <c r="A2" s="2"/>
      <c r="B2" s="2"/>
      <c r="C2" s="2"/>
      <c r="D2" s="3" t="s">
        <v>83</v>
      </c>
    </row>
    <row r="3" spans="1:4" s="1" customFormat="1" ht="24.75" customHeight="1">
      <c r="A3" s="4" t="s">
        <v>60</v>
      </c>
      <c r="B3" s="5" t="s">
        <v>61</v>
      </c>
      <c r="C3" s="5" t="s">
        <v>185</v>
      </c>
      <c r="D3" s="4" t="s">
        <v>62</v>
      </c>
    </row>
    <row r="4" spans="1:6" s="1" customFormat="1" ht="24.75" customHeight="1">
      <c r="A4" s="7" t="s">
        <v>84</v>
      </c>
      <c r="B4" s="76">
        <v>133190</v>
      </c>
      <c r="C4" s="77">
        <v>124600</v>
      </c>
      <c r="D4" s="79">
        <f>B4/C4*100-100</f>
        <v>6.894060995184589</v>
      </c>
      <c r="E4" s="6"/>
      <c r="F4" s="6"/>
    </row>
    <row r="5" spans="1:6" s="1" customFormat="1" ht="24.75" customHeight="1">
      <c r="A5" s="7" t="s">
        <v>85</v>
      </c>
      <c r="B5" s="76">
        <v>49170</v>
      </c>
      <c r="C5" s="77">
        <v>49579.2</v>
      </c>
      <c r="D5" s="79">
        <f aca="true" t="shared" si="0" ref="D5:D25">B5/C5*100-100</f>
        <v>-0.825346112886038</v>
      </c>
      <c r="E5" s="6"/>
      <c r="F5" s="6"/>
    </row>
    <row r="6" spans="1:6" s="1" customFormat="1" ht="24.75" customHeight="1">
      <c r="A6" s="7" t="s">
        <v>86</v>
      </c>
      <c r="B6" s="76">
        <v>1860</v>
      </c>
      <c r="C6" s="77">
        <v>1300</v>
      </c>
      <c r="D6" s="79">
        <f t="shared" si="0"/>
        <v>43.076923076923066</v>
      </c>
      <c r="E6" s="6"/>
      <c r="F6" s="6"/>
    </row>
    <row r="7" spans="1:6" s="1" customFormat="1" ht="24.75" customHeight="1">
      <c r="A7" s="7" t="s">
        <v>87</v>
      </c>
      <c r="B7" s="76">
        <v>3770</v>
      </c>
      <c r="C7" s="77">
        <v>3832</v>
      </c>
      <c r="D7" s="79">
        <f t="shared" si="0"/>
        <v>-1.617954070981213</v>
      </c>
      <c r="E7" s="6"/>
      <c r="F7" s="6"/>
    </row>
    <row r="8" spans="1:6" s="1" customFormat="1" ht="24.75" customHeight="1">
      <c r="A8" s="7" t="s">
        <v>88</v>
      </c>
      <c r="B8" s="76">
        <v>2210</v>
      </c>
      <c r="C8" s="77">
        <v>1730</v>
      </c>
      <c r="D8" s="79">
        <f t="shared" si="0"/>
        <v>27.745664739884404</v>
      </c>
      <c r="E8" s="6"/>
      <c r="F8" s="6"/>
    </row>
    <row r="9" spans="1:6" s="1" customFormat="1" ht="24.75" customHeight="1">
      <c r="A9" s="7" t="s">
        <v>89</v>
      </c>
      <c r="B9" s="76">
        <v>34900</v>
      </c>
      <c r="C9" s="77">
        <f>28000+240</f>
        <v>28240</v>
      </c>
      <c r="D9" s="79">
        <f t="shared" si="0"/>
        <v>23.583569405099155</v>
      </c>
      <c r="E9" s="6"/>
      <c r="F9" s="6"/>
    </row>
    <row r="10" spans="1:6" s="1" customFormat="1" ht="24.75" customHeight="1">
      <c r="A10" s="7" t="s">
        <v>90</v>
      </c>
      <c r="B10" s="76">
        <v>7500</v>
      </c>
      <c r="C10" s="77">
        <v>6500</v>
      </c>
      <c r="D10" s="79">
        <f t="shared" si="0"/>
        <v>15.384615384615373</v>
      </c>
      <c r="E10" s="6"/>
      <c r="F10" s="6"/>
    </row>
    <row r="11" spans="1:6" s="1" customFormat="1" ht="24.75" customHeight="1">
      <c r="A11" s="7" t="s">
        <v>91</v>
      </c>
      <c r="B11" s="76">
        <v>590</v>
      </c>
      <c r="C11" s="77">
        <v>300</v>
      </c>
      <c r="D11" s="79">
        <f t="shared" si="0"/>
        <v>96.66666666666666</v>
      </c>
      <c r="E11" s="6"/>
      <c r="F11" s="6"/>
    </row>
    <row r="12" spans="1:6" s="1" customFormat="1" ht="24.75" customHeight="1">
      <c r="A12" s="7" t="s">
        <v>92</v>
      </c>
      <c r="B12" s="76">
        <v>24060</v>
      </c>
      <c r="C12" s="77">
        <v>26700</v>
      </c>
      <c r="D12" s="79">
        <f t="shared" si="0"/>
        <v>-9.887640449438209</v>
      </c>
      <c r="E12" s="6"/>
      <c r="F12" s="6"/>
    </row>
    <row r="13" spans="1:6" s="1" customFormat="1" ht="24.75" customHeight="1">
      <c r="A13" s="7" t="s">
        <v>93</v>
      </c>
      <c r="B13" s="76">
        <v>60460</v>
      </c>
      <c r="C13" s="77">
        <f>62519-5000</f>
        <v>57519</v>
      </c>
      <c r="D13" s="79">
        <f t="shared" si="0"/>
        <v>5.1130930649002835</v>
      </c>
      <c r="E13" s="6"/>
      <c r="F13" s="6"/>
    </row>
    <row r="14" spans="1:6" s="1" customFormat="1" ht="24.75" customHeight="1">
      <c r="A14" s="7" t="s">
        <v>94</v>
      </c>
      <c r="B14" s="76">
        <v>46540</v>
      </c>
      <c r="C14" s="77">
        <v>41515.29</v>
      </c>
      <c r="D14" s="79">
        <f t="shared" si="0"/>
        <v>12.103275684693514</v>
      </c>
      <c r="E14" s="6"/>
      <c r="F14" s="6"/>
    </row>
    <row r="15" spans="1:6" s="1" customFormat="1" ht="24.75" customHeight="1">
      <c r="A15" s="93"/>
      <c r="B15" s="77"/>
      <c r="C15" s="77"/>
      <c r="D15" s="79"/>
      <c r="E15" s="6"/>
      <c r="F15" s="6"/>
    </row>
    <row r="16" spans="1:6" s="1" customFormat="1" ht="24.75" customHeight="1">
      <c r="A16" s="7"/>
      <c r="B16" s="77"/>
      <c r="C16" s="77"/>
      <c r="D16" s="79"/>
      <c r="E16" s="6"/>
      <c r="F16" s="6"/>
    </row>
    <row r="17" spans="1:6" s="1" customFormat="1" ht="24.75" customHeight="1">
      <c r="A17" s="7"/>
      <c r="B17" s="77"/>
      <c r="C17" s="77"/>
      <c r="D17" s="79"/>
      <c r="E17" s="6"/>
      <c r="F17" s="6"/>
    </row>
    <row r="18" spans="1:6" s="1" customFormat="1" ht="24.75" customHeight="1">
      <c r="A18" s="7"/>
      <c r="B18" s="77"/>
      <c r="C18" s="77"/>
      <c r="D18" s="79"/>
      <c r="E18" s="6"/>
      <c r="F18" s="6"/>
    </row>
    <row r="19" spans="1:6" s="1" customFormat="1" ht="24.75" customHeight="1">
      <c r="A19" s="7"/>
      <c r="B19" s="77"/>
      <c r="C19" s="77"/>
      <c r="D19" s="79"/>
      <c r="E19" s="6"/>
      <c r="F19" s="6"/>
    </row>
    <row r="20" spans="1:6" s="1" customFormat="1" ht="24.75" customHeight="1">
      <c r="A20" s="7"/>
      <c r="B20" s="77"/>
      <c r="C20" s="77"/>
      <c r="D20" s="79"/>
      <c r="E20" s="6"/>
      <c r="F20" s="6"/>
    </row>
    <row r="21" spans="1:6" s="1" customFormat="1" ht="24.75" customHeight="1">
      <c r="A21" s="7"/>
      <c r="B21" s="77"/>
      <c r="C21" s="77"/>
      <c r="D21" s="79"/>
      <c r="E21" s="6"/>
      <c r="F21" s="6"/>
    </row>
    <row r="22" spans="1:6" s="1" customFormat="1" ht="24.75" customHeight="1">
      <c r="A22" s="7"/>
      <c r="B22" s="77"/>
      <c r="C22" s="80"/>
      <c r="D22" s="79"/>
      <c r="E22" s="6"/>
      <c r="F22" s="6"/>
    </row>
    <row r="23" spans="1:6" s="1" customFormat="1" ht="24.75" customHeight="1">
      <c r="A23" s="7"/>
      <c r="B23" s="77"/>
      <c r="C23" s="77"/>
      <c r="D23" s="79"/>
      <c r="E23" s="6"/>
      <c r="F23" s="6"/>
    </row>
    <row r="24" spans="1:6" s="1" customFormat="1" ht="24.75" customHeight="1">
      <c r="A24" s="7"/>
      <c r="B24" s="77"/>
      <c r="C24" s="77"/>
      <c r="D24" s="79"/>
      <c r="E24" s="6"/>
      <c r="F24" s="6"/>
    </row>
    <row r="25" spans="1:6" s="1" customFormat="1" ht="24.75" customHeight="1">
      <c r="A25" s="94" t="s">
        <v>190</v>
      </c>
      <c r="B25" s="77">
        <f>SUM(B4:B15)</f>
        <v>364250</v>
      </c>
      <c r="C25" s="77">
        <f>SUM(C4:C15)</f>
        <v>341815.49</v>
      </c>
      <c r="D25" s="79">
        <f t="shared" si="0"/>
        <v>6.563339186296105</v>
      </c>
      <c r="E25" s="6"/>
      <c r="F25" s="6"/>
    </row>
    <row r="26" spans="2:6" ht="16.5" customHeight="1">
      <c r="B26" s="6"/>
      <c r="C26" s="6"/>
      <c r="D26" s="6"/>
      <c r="E26" s="6"/>
      <c r="F26" s="6"/>
    </row>
    <row r="27" spans="2:6" ht="16.5" customHeight="1">
      <c r="B27" s="6"/>
      <c r="C27" s="6"/>
      <c r="D27" s="6"/>
      <c r="E27" s="6"/>
      <c r="F27" s="6"/>
    </row>
    <row r="28" spans="2:6" ht="16.5" customHeight="1">
      <c r="B28" s="6"/>
      <c r="C28" s="6"/>
      <c r="D28" s="6"/>
      <c r="E28" s="6"/>
      <c r="F28" s="6"/>
    </row>
    <row r="29" spans="2:6" ht="16.5" customHeight="1">
      <c r="B29" s="6"/>
      <c r="C29" s="6"/>
      <c r="D29" s="6"/>
      <c r="E29" s="6"/>
      <c r="F29" s="6"/>
    </row>
    <row r="30" spans="2:6" ht="16.5" customHeight="1">
      <c r="B30" s="6"/>
      <c r="C30" s="6"/>
      <c r="D30" s="6"/>
      <c r="E30" s="6"/>
      <c r="F30" s="6"/>
    </row>
    <row r="31" spans="2:6" ht="16.5" customHeight="1">
      <c r="B31" s="6"/>
      <c r="C31" s="6"/>
      <c r="D31" s="6"/>
      <c r="E31" s="6"/>
      <c r="F31" s="6"/>
    </row>
    <row r="32" spans="2:6" ht="16.5" customHeight="1">
      <c r="B32" s="6"/>
      <c r="C32" s="6"/>
      <c r="D32" s="6"/>
      <c r="E32" s="6"/>
      <c r="F32" s="6"/>
    </row>
    <row r="33" spans="2:6" ht="16.5" customHeight="1">
      <c r="B33" s="6"/>
      <c r="C33" s="6"/>
      <c r="D33" s="6"/>
      <c r="E33" s="6"/>
      <c r="F33" s="6"/>
    </row>
    <row r="34" spans="2:6" ht="16.5" customHeight="1">
      <c r="B34" s="6"/>
      <c r="C34" s="6"/>
      <c r="D34" s="6"/>
      <c r="E34" s="6"/>
      <c r="F34" s="6"/>
    </row>
    <row r="35" spans="2:6" ht="16.5" customHeight="1">
      <c r="B35" s="6"/>
      <c r="C35" s="6"/>
      <c r="D35" s="6"/>
      <c r="E35" s="6"/>
      <c r="F35" s="6"/>
    </row>
    <row r="36" spans="2:6" ht="16.5" customHeight="1">
      <c r="B36" s="6"/>
      <c r="C36" s="6"/>
      <c r="D36" s="6"/>
      <c r="E36" s="6"/>
      <c r="F36" s="6"/>
    </row>
    <row r="37" spans="2:6" ht="16.5" customHeight="1">
      <c r="B37" s="6"/>
      <c r="C37" s="6"/>
      <c r="D37" s="6"/>
      <c r="E37" s="6"/>
      <c r="F37" s="6"/>
    </row>
  </sheetData>
  <sheetProtection/>
  <mergeCells count="1">
    <mergeCell ref="A1:D1"/>
  </mergeCells>
  <printOptions/>
  <pageMargins left="1.53543307086614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showZeros="0" zoomScalePageLayoutView="0" workbookViewId="0" topLeftCell="A1">
      <selection activeCell="I61" sqref="I61"/>
    </sheetView>
  </sheetViews>
  <sheetFormatPr defaultColWidth="9.00390625" defaultRowHeight="14.25"/>
  <cols>
    <col min="1" max="1" width="1.4921875" style="126" customWidth="1"/>
    <col min="2" max="2" width="8.375" style="126" customWidth="1"/>
    <col min="3" max="3" width="28.75390625" style="126" customWidth="1"/>
    <col min="4" max="7" width="10.375" style="126" customWidth="1"/>
    <col min="8" max="8" width="8.125" style="126" customWidth="1"/>
    <col min="9" max="16384" width="9.00390625" style="126" customWidth="1"/>
  </cols>
  <sheetData>
    <row r="1" spans="2:7" ht="14.25" customHeight="1">
      <c r="B1" s="165" t="s">
        <v>804</v>
      </c>
      <c r="C1" s="165"/>
      <c r="D1" s="165"/>
      <c r="E1" s="165"/>
      <c r="F1" s="165"/>
      <c r="G1" s="165"/>
    </row>
    <row r="2" spans="2:7" ht="14.25" customHeight="1">
      <c r="B2" s="165"/>
      <c r="C2" s="165"/>
      <c r="D2" s="165"/>
      <c r="E2" s="165"/>
      <c r="F2" s="165"/>
      <c r="G2" s="165"/>
    </row>
    <row r="3" spans="2:7" ht="14.25" customHeight="1">
      <c r="B3" s="166"/>
      <c r="C3" s="166"/>
      <c r="E3" s="141"/>
      <c r="F3" s="141"/>
      <c r="G3" s="142" t="s">
        <v>83</v>
      </c>
    </row>
    <row r="4" spans="2:7" ht="21" customHeight="1">
      <c r="B4" s="167" t="s">
        <v>729</v>
      </c>
      <c r="C4" s="167" t="s">
        <v>730</v>
      </c>
      <c r="D4" s="167" t="s">
        <v>731</v>
      </c>
      <c r="E4" s="167" t="s">
        <v>732</v>
      </c>
      <c r="F4" s="167"/>
      <c r="G4" s="167"/>
    </row>
    <row r="5" spans="1:8" ht="21" customHeight="1">
      <c r="A5" s="141"/>
      <c r="B5" s="167"/>
      <c r="C5" s="167"/>
      <c r="D5" s="167"/>
      <c r="E5" s="145" t="s">
        <v>733</v>
      </c>
      <c r="F5" s="145" t="s">
        <v>734</v>
      </c>
      <c r="G5" s="145" t="s">
        <v>735</v>
      </c>
      <c r="H5" s="141"/>
    </row>
    <row r="6" spans="2:7" ht="21" customHeight="1">
      <c r="B6" s="143"/>
      <c r="C6" s="143" t="s">
        <v>736</v>
      </c>
      <c r="D6" s="147">
        <v>278935.7380659999</v>
      </c>
      <c r="E6" s="147">
        <v>236500.58876599988</v>
      </c>
      <c r="F6" s="147">
        <v>38418.8207</v>
      </c>
      <c r="G6" s="147">
        <v>4016.3286</v>
      </c>
    </row>
    <row r="7" spans="2:7" ht="21" customHeight="1">
      <c r="B7" s="144" t="s">
        <v>737</v>
      </c>
      <c r="C7" s="146" t="s">
        <v>738</v>
      </c>
      <c r="D7" s="147">
        <v>218769.14436600078</v>
      </c>
      <c r="E7" s="147">
        <v>218769.14436600078</v>
      </c>
      <c r="F7" s="147">
        <v>0</v>
      </c>
      <c r="G7" s="147">
        <v>0</v>
      </c>
    </row>
    <row r="8" spans="2:7" ht="21" customHeight="1">
      <c r="B8" s="144" t="s">
        <v>739</v>
      </c>
      <c r="C8" s="146" t="s">
        <v>805</v>
      </c>
      <c r="D8" s="147">
        <v>45502.74301999998</v>
      </c>
      <c r="E8" s="147">
        <v>45502.74301999998</v>
      </c>
      <c r="F8" s="147">
        <v>0</v>
      </c>
      <c r="G8" s="147">
        <v>0</v>
      </c>
    </row>
    <row r="9" spans="2:7" ht="21" customHeight="1">
      <c r="B9" s="144" t="s">
        <v>740</v>
      </c>
      <c r="C9" s="146" t="s">
        <v>806</v>
      </c>
      <c r="D9" s="147">
        <v>43215.929091999926</v>
      </c>
      <c r="E9" s="147">
        <v>43215.929091999926</v>
      </c>
      <c r="F9" s="147">
        <v>0</v>
      </c>
      <c r="G9" s="147">
        <v>0</v>
      </c>
    </row>
    <row r="10" spans="2:7" ht="21" customHeight="1">
      <c r="B10" s="144" t="s">
        <v>741</v>
      </c>
      <c r="C10" s="146" t="s">
        <v>807</v>
      </c>
      <c r="D10" s="147">
        <v>34041.24268100001</v>
      </c>
      <c r="E10" s="147">
        <v>34041.24268100001</v>
      </c>
      <c r="F10" s="147">
        <v>0</v>
      </c>
      <c r="G10" s="147">
        <v>0</v>
      </c>
    </row>
    <row r="11" spans="2:7" ht="21" customHeight="1">
      <c r="B11" s="144" t="s">
        <v>742</v>
      </c>
      <c r="C11" s="146" t="s">
        <v>808</v>
      </c>
      <c r="D11" s="147">
        <v>7541</v>
      </c>
      <c r="E11" s="147">
        <v>7541</v>
      </c>
      <c r="F11" s="147">
        <v>0</v>
      </c>
      <c r="G11" s="147">
        <v>0</v>
      </c>
    </row>
    <row r="12" spans="2:7" ht="21" customHeight="1">
      <c r="B12" s="144" t="s">
        <v>743</v>
      </c>
      <c r="C12" s="146" t="s">
        <v>809</v>
      </c>
      <c r="D12" s="147">
        <v>16736.663440000008</v>
      </c>
      <c r="E12" s="147">
        <v>16736.663440000008</v>
      </c>
      <c r="F12" s="147">
        <v>0</v>
      </c>
      <c r="G12" s="147">
        <v>0</v>
      </c>
    </row>
    <row r="13" spans="2:7" ht="21" customHeight="1">
      <c r="B13" s="144" t="s">
        <v>744</v>
      </c>
      <c r="C13" s="146" t="s">
        <v>810</v>
      </c>
      <c r="D13" s="147">
        <v>8277.579241000001</v>
      </c>
      <c r="E13" s="147">
        <v>8277.579241000001</v>
      </c>
      <c r="F13" s="147">
        <v>0</v>
      </c>
      <c r="G13" s="147">
        <v>0</v>
      </c>
    </row>
    <row r="14" spans="2:7" ht="21" customHeight="1">
      <c r="B14" s="144" t="s">
        <v>745</v>
      </c>
      <c r="C14" s="146" t="s">
        <v>811</v>
      </c>
      <c r="D14" s="147">
        <v>1486</v>
      </c>
      <c r="E14" s="147">
        <v>1486</v>
      </c>
      <c r="F14" s="147">
        <v>0</v>
      </c>
      <c r="G14" s="147">
        <v>0</v>
      </c>
    </row>
    <row r="15" spans="2:7" ht="21" customHeight="1">
      <c r="B15" s="144" t="s">
        <v>746</v>
      </c>
      <c r="C15" s="146" t="s">
        <v>812</v>
      </c>
      <c r="D15" s="147">
        <v>46737.51574799989</v>
      </c>
      <c r="E15" s="147">
        <v>46737.51574799989</v>
      </c>
      <c r="F15" s="147">
        <v>0</v>
      </c>
      <c r="G15" s="147">
        <v>0</v>
      </c>
    </row>
    <row r="16" spans="2:7" ht="21" customHeight="1">
      <c r="B16" s="144" t="s">
        <v>747</v>
      </c>
      <c r="C16" s="146" t="s">
        <v>813</v>
      </c>
      <c r="D16" s="147">
        <v>27933.732451999986</v>
      </c>
      <c r="E16" s="147">
        <v>27933.732451999986</v>
      </c>
      <c r="F16" s="147">
        <v>0</v>
      </c>
      <c r="G16" s="147">
        <v>0</v>
      </c>
    </row>
    <row r="17" spans="2:7" ht="21" customHeight="1">
      <c r="B17" s="144" t="s">
        <v>748</v>
      </c>
      <c r="C17" s="146" t="s">
        <v>814</v>
      </c>
      <c r="D17" s="147">
        <v>1727.6462689999976</v>
      </c>
      <c r="E17" s="147">
        <v>1727.6462689999976</v>
      </c>
      <c r="F17" s="147">
        <v>0</v>
      </c>
      <c r="G17" s="147">
        <v>0</v>
      </c>
    </row>
    <row r="18" spans="2:7" ht="21" customHeight="1">
      <c r="B18" s="144" t="s">
        <v>749</v>
      </c>
      <c r="C18" s="146" t="s">
        <v>815</v>
      </c>
      <c r="D18" s="147">
        <v>6579.941843999997</v>
      </c>
      <c r="E18" s="147">
        <v>6579.941843999997</v>
      </c>
      <c r="F18" s="147">
        <v>0</v>
      </c>
      <c r="G18" s="147">
        <v>0</v>
      </c>
    </row>
    <row r="19" spans="2:7" ht="21" customHeight="1">
      <c r="B19" s="144" t="s">
        <v>750</v>
      </c>
      <c r="C19" s="146" t="s">
        <v>816</v>
      </c>
      <c r="D19" s="147">
        <v>10496.195182999998</v>
      </c>
      <c r="E19" s="147">
        <v>10496.195182999998</v>
      </c>
      <c r="F19" s="147">
        <v>0</v>
      </c>
      <c r="G19" s="147">
        <v>0</v>
      </c>
    </row>
    <row r="20" spans="2:7" ht="21" customHeight="1">
      <c r="B20" s="144" t="s">
        <v>751</v>
      </c>
      <c r="C20" s="146" t="s">
        <v>817</v>
      </c>
      <c r="D20" s="147">
        <v>1.44</v>
      </c>
      <c r="E20" s="147">
        <v>1.44</v>
      </c>
      <c r="F20" s="147">
        <v>0</v>
      </c>
      <c r="G20" s="147">
        <v>0</v>
      </c>
    </row>
    <row r="21" spans="2:7" ht="21" customHeight="1">
      <c r="B21" s="144" t="s">
        <v>752</v>
      </c>
      <c r="C21" s="146" t="s">
        <v>818</v>
      </c>
      <c r="D21" s="147">
        <v>40014.09159999998</v>
      </c>
      <c r="E21" s="147">
        <v>40014.09159999998</v>
      </c>
      <c r="F21" s="147">
        <v>0</v>
      </c>
      <c r="G21" s="147">
        <v>0</v>
      </c>
    </row>
    <row r="22" spans="2:7" ht="21" customHeight="1">
      <c r="B22" s="144" t="s">
        <v>753</v>
      </c>
      <c r="C22" s="146" t="s">
        <v>819</v>
      </c>
      <c r="D22" s="147">
        <v>9256.182224999997</v>
      </c>
      <c r="E22" s="147">
        <v>9256.182224999997</v>
      </c>
      <c r="F22" s="147">
        <v>0</v>
      </c>
      <c r="G22" s="147">
        <v>0</v>
      </c>
    </row>
    <row r="23" spans="2:7" ht="21" customHeight="1">
      <c r="B23" s="144" t="s">
        <v>754</v>
      </c>
      <c r="C23" s="146" t="s">
        <v>820</v>
      </c>
      <c r="D23" s="147">
        <v>6728.594205</v>
      </c>
      <c r="E23" s="147">
        <v>6728.594205</v>
      </c>
      <c r="F23" s="147">
        <v>0</v>
      </c>
      <c r="G23" s="147">
        <v>0</v>
      </c>
    </row>
    <row r="24" spans="2:7" ht="21" customHeight="1">
      <c r="B24" s="144" t="s">
        <v>755</v>
      </c>
      <c r="C24" s="146" t="s">
        <v>821</v>
      </c>
      <c r="D24" s="147">
        <v>236</v>
      </c>
      <c r="E24" s="147">
        <v>236</v>
      </c>
      <c r="F24" s="147">
        <v>0</v>
      </c>
      <c r="G24" s="147">
        <v>0</v>
      </c>
    </row>
    <row r="25" spans="2:7" ht="21" customHeight="1">
      <c r="B25" s="144" t="s">
        <v>756</v>
      </c>
      <c r="C25" s="146" t="s">
        <v>822</v>
      </c>
      <c r="D25" s="147">
        <v>2291.5880199999997</v>
      </c>
      <c r="E25" s="147">
        <v>2291.5880199999997</v>
      </c>
      <c r="F25" s="147">
        <v>0</v>
      </c>
      <c r="G25" s="147">
        <v>0</v>
      </c>
    </row>
    <row r="26" spans="2:7" ht="21" customHeight="1">
      <c r="B26" s="144" t="s">
        <v>757</v>
      </c>
      <c r="C26" s="146" t="s">
        <v>758</v>
      </c>
      <c r="D26" s="147">
        <v>36534.056200000065</v>
      </c>
      <c r="E26" s="147">
        <v>0</v>
      </c>
      <c r="F26" s="147">
        <v>36534.056200000065</v>
      </c>
      <c r="G26" s="147">
        <v>0</v>
      </c>
    </row>
    <row r="27" spans="2:7" ht="21" customHeight="1">
      <c r="B27" s="144" t="s">
        <v>759</v>
      </c>
      <c r="C27" s="146" t="s">
        <v>823</v>
      </c>
      <c r="D27" s="147">
        <v>4421.563200000002</v>
      </c>
      <c r="E27" s="147">
        <v>0</v>
      </c>
      <c r="F27" s="147">
        <v>4421.563200000002</v>
      </c>
      <c r="G27" s="147">
        <v>0</v>
      </c>
    </row>
    <row r="28" spans="2:7" ht="21" customHeight="1">
      <c r="B28" s="144" t="s">
        <v>760</v>
      </c>
      <c r="C28" s="146" t="s">
        <v>824</v>
      </c>
      <c r="D28" s="147">
        <v>690.2950000000001</v>
      </c>
      <c r="E28" s="147">
        <v>0</v>
      </c>
      <c r="F28" s="147">
        <v>690.2950000000001</v>
      </c>
      <c r="G28" s="147">
        <v>0</v>
      </c>
    </row>
    <row r="29" spans="2:7" ht="21" customHeight="1">
      <c r="B29" s="144" t="s">
        <v>761</v>
      </c>
      <c r="C29" s="146" t="s">
        <v>825</v>
      </c>
      <c r="D29" s="147">
        <v>23.9</v>
      </c>
      <c r="E29" s="147">
        <v>0</v>
      </c>
      <c r="F29" s="147">
        <v>23.9</v>
      </c>
      <c r="G29" s="147">
        <v>0</v>
      </c>
    </row>
    <row r="30" spans="2:7" ht="21" customHeight="1">
      <c r="B30" s="144" t="s">
        <v>762</v>
      </c>
      <c r="C30" s="146" t="s">
        <v>826</v>
      </c>
      <c r="D30" s="147">
        <v>6</v>
      </c>
      <c r="E30" s="147">
        <v>0</v>
      </c>
      <c r="F30" s="147">
        <v>6</v>
      </c>
      <c r="G30" s="147">
        <v>0</v>
      </c>
    </row>
    <row r="31" spans="2:7" ht="21" customHeight="1">
      <c r="B31" s="144" t="s">
        <v>763</v>
      </c>
      <c r="C31" s="146" t="s">
        <v>827</v>
      </c>
      <c r="D31" s="147">
        <v>483.4790000000004</v>
      </c>
      <c r="E31" s="147">
        <v>0</v>
      </c>
      <c r="F31" s="147">
        <v>483.4790000000004</v>
      </c>
      <c r="G31" s="147">
        <v>0</v>
      </c>
    </row>
    <row r="32" spans="2:7" ht="21" customHeight="1">
      <c r="B32" s="144" t="s">
        <v>764</v>
      </c>
      <c r="C32" s="146" t="s">
        <v>828</v>
      </c>
      <c r="D32" s="147">
        <v>1850.4179999999983</v>
      </c>
      <c r="E32" s="147">
        <v>0</v>
      </c>
      <c r="F32" s="147">
        <v>1850.4179999999983</v>
      </c>
      <c r="G32" s="147">
        <v>0</v>
      </c>
    </row>
    <row r="33" spans="2:7" ht="21" customHeight="1">
      <c r="B33" s="144" t="s">
        <v>765</v>
      </c>
      <c r="C33" s="146" t="s">
        <v>829</v>
      </c>
      <c r="D33" s="147">
        <v>853.5469999999998</v>
      </c>
      <c r="E33" s="147">
        <v>0</v>
      </c>
      <c r="F33" s="147">
        <v>853.5469999999998</v>
      </c>
      <c r="G33" s="147">
        <v>0</v>
      </c>
    </row>
    <row r="34" spans="2:7" ht="21" customHeight="1">
      <c r="B34" s="144" t="s">
        <v>766</v>
      </c>
      <c r="C34" s="146" t="s">
        <v>830</v>
      </c>
      <c r="D34" s="147">
        <v>227.01</v>
      </c>
      <c r="E34" s="147">
        <v>0</v>
      </c>
      <c r="F34" s="147">
        <v>227.01</v>
      </c>
      <c r="G34" s="147">
        <v>0</v>
      </c>
    </row>
    <row r="35" spans="2:7" ht="21" customHeight="1">
      <c r="B35" s="144" t="s">
        <v>767</v>
      </c>
      <c r="C35" s="146" t="s">
        <v>831</v>
      </c>
      <c r="D35" s="147">
        <v>1628.6113</v>
      </c>
      <c r="E35" s="147">
        <v>0</v>
      </c>
      <c r="F35" s="147">
        <v>1628.6113</v>
      </c>
      <c r="G35" s="147">
        <v>0</v>
      </c>
    </row>
    <row r="36" spans="2:7" ht="21" customHeight="1">
      <c r="B36" s="144" t="s">
        <v>768</v>
      </c>
      <c r="C36" s="146" t="s">
        <v>832</v>
      </c>
      <c r="D36" s="147">
        <v>1686.7339999999995</v>
      </c>
      <c r="E36" s="147">
        <v>0</v>
      </c>
      <c r="F36" s="147">
        <v>1686.7339999999995</v>
      </c>
      <c r="G36" s="147">
        <v>0</v>
      </c>
    </row>
    <row r="37" spans="2:7" ht="21" customHeight="1">
      <c r="B37" s="144" t="s">
        <v>769</v>
      </c>
      <c r="C37" s="146" t="s">
        <v>833</v>
      </c>
      <c r="D37" s="147">
        <v>166.45</v>
      </c>
      <c r="E37" s="147">
        <v>0</v>
      </c>
      <c r="F37" s="147">
        <v>166.45</v>
      </c>
      <c r="G37" s="147">
        <v>0</v>
      </c>
    </row>
    <row r="38" spans="2:7" ht="21" customHeight="1">
      <c r="B38" s="144" t="s">
        <v>770</v>
      </c>
      <c r="C38" s="146" t="s">
        <v>834</v>
      </c>
      <c r="D38" s="147">
        <v>401.35</v>
      </c>
      <c r="E38" s="147">
        <v>0</v>
      </c>
      <c r="F38" s="147">
        <v>401.35</v>
      </c>
      <c r="G38" s="147">
        <v>0</v>
      </c>
    </row>
    <row r="39" spans="2:7" ht="21" customHeight="1">
      <c r="B39" s="144" t="s">
        <v>771</v>
      </c>
      <c r="C39" s="146" t="s">
        <v>835</v>
      </c>
      <c r="D39" s="147">
        <v>1417.421199999999</v>
      </c>
      <c r="E39" s="147">
        <v>0</v>
      </c>
      <c r="F39" s="147">
        <v>1417.421199999999</v>
      </c>
      <c r="G39" s="147">
        <v>0</v>
      </c>
    </row>
    <row r="40" spans="2:7" ht="21" customHeight="1">
      <c r="B40" s="144" t="s">
        <v>772</v>
      </c>
      <c r="C40" s="146" t="s">
        <v>836</v>
      </c>
      <c r="D40" s="147">
        <v>1172.1165000000005</v>
      </c>
      <c r="E40" s="147">
        <v>0</v>
      </c>
      <c r="F40" s="147">
        <v>1172.1165000000005</v>
      </c>
      <c r="G40" s="147">
        <v>0</v>
      </c>
    </row>
    <row r="41" spans="2:7" ht="21" customHeight="1">
      <c r="B41" s="144" t="s">
        <v>773</v>
      </c>
      <c r="C41" s="146" t="s">
        <v>837</v>
      </c>
      <c r="D41" s="147">
        <v>527.58</v>
      </c>
      <c r="E41" s="147">
        <v>0</v>
      </c>
      <c r="F41" s="147">
        <v>527.58</v>
      </c>
      <c r="G41" s="147">
        <v>0</v>
      </c>
    </row>
    <row r="42" spans="2:7" ht="21" customHeight="1">
      <c r="B42" s="144" t="s">
        <v>774</v>
      </c>
      <c r="C42" s="146" t="s">
        <v>838</v>
      </c>
      <c r="D42" s="147">
        <v>20.5</v>
      </c>
      <c r="E42" s="147">
        <v>0</v>
      </c>
      <c r="F42" s="147">
        <v>20.5</v>
      </c>
      <c r="G42" s="147">
        <v>0</v>
      </c>
    </row>
    <row r="43" spans="2:7" ht="21" customHeight="1">
      <c r="B43" s="144" t="s">
        <v>775</v>
      </c>
      <c r="C43" s="146" t="s">
        <v>839</v>
      </c>
      <c r="D43" s="147">
        <v>6</v>
      </c>
      <c r="E43" s="147">
        <v>0</v>
      </c>
      <c r="F43" s="147">
        <v>6</v>
      </c>
      <c r="G43" s="147">
        <v>0</v>
      </c>
    </row>
    <row r="44" spans="2:7" ht="21" customHeight="1">
      <c r="B44" s="144" t="s">
        <v>776</v>
      </c>
      <c r="C44" s="146" t="s">
        <v>840</v>
      </c>
      <c r="D44" s="147">
        <v>4233.9285999999975</v>
      </c>
      <c r="E44" s="147">
        <v>0</v>
      </c>
      <c r="F44" s="147">
        <v>4233.9285999999975</v>
      </c>
      <c r="G44" s="147">
        <v>0</v>
      </c>
    </row>
    <row r="45" spans="2:7" ht="21" customHeight="1">
      <c r="B45" s="144" t="s">
        <v>777</v>
      </c>
      <c r="C45" s="146" t="s">
        <v>841</v>
      </c>
      <c r="D45" s="147">
        <v>214.40499999999997</v>
      </c>
      <c r="E45" s="147">
        <v>0</v>
      </c>
      <c r="F45" s="147">
        <v>214.40499999999997</v>
      </c>
      <c r="G45" s="147">
        <v>0</v>
      </c>
    </row>
    <row r="46" spans="2:7" ht="21" customHeight="1">
      <c r="B46" s="144" t="s">
        <v>778</v>
      </c>
      <c r="C46" s="146" t="s">
        <v>842</v>
      </c>
      <c r="D46" s="147">
        <v>1501.1090000000006</v>
      </c>
      <c r="E46" s="147">
        <v>0</v>
      </c>
      <c r="F46" s="147">
        <v>1501.1090000000006</v>
      </c>
      <c r="G46" s="147">
        <v>0</v>
      </c>
    </row>
    <row r="47" spans="2:7" ht="21" customHeight="1">
      <c r="B47" s="144" t="s">
        <v>779</v>
      </c>
      <c r="C47" s="146" t="s">
        <v>843</v>
      </c>
      <c r="D47" s="147">
        <v>2774.5249999999996</v>
      </c>
      <c r="E47" s="147">
        <v>0</v>
      </c>
      <c r="F47" s="147">
        <v>2774.5249999999996</v>
      </c>
      <c r="G47" s="147">
        <v>0</v>
      </c>
    </row>
    <row r="48" spans="2:7" ht="21" customHeight="1">
      <c r="B48" s="144" t="s">
        <v>780</v>
      </c>
      <c r="C48" s="146" t="s">
        <v>844</v>
      </c>
      <c r="D48" s="147">
        <v>1769.665</v>
      </c>
      <c r="E48" s="147">
        <v>0</v>
      </c>
      <c r="F48" s="147">
        <v>1769.665</v>
      </c>
      <c r="G48" s="147">
        <v>0</v>
      </c>
    </row>
    <row r="49" spans="2:7" ht="21" customHeight="1">
      <c r="B49" s="144" t="s">
        <v>781</v>
      </c>
      <c r="C49" s="146" t="s">
        <v>845</v>
      </c>
      <c r="D49" s="147">
        <v>3970.537800000001</v>
      </c>
      <c r="E49" s="147">
        <v>0</v>
      </c>
      <c r="F49" s="147">
        <v>3970.537800000001</v>
      </c>
      <c r="G49" s="147">
        <v>0</v>
      </c>
    </row>
    <row r="50" spans="2:7" ht="21" customHeight="1">
      <c r="B50" s="144" t="s">
        <v>782</v>
      </c>
      <c r="C50" s="146" t="s">
        <v>846</v>
      </c>
      <c r="D50" s="147">
        <v>3611.7120000000014</v>
      </c>
      <c r="E50" s="147">
        <v>0</v>
      </c>
      <c r="F50" s="147">
        <v>3611.7120000000014</v>
      </c>
      <c r="G50" s="147">
        <v>0</v>
      </c>
    </row>
    <row r="51" spans="2:7" ht="21" customHeight="1">
      <c r="B51" s="144" t="s">
        <v>783</v>
      </c>
      <c r="C51" s="146" t="s">
        <v>847</v>
      </c>
      <c r="D51" s="147">
        <v>358.8258000000001</v>
      </c>
      <c r="E51" s="147">
        <v>0</v>
      </c>
      <c r="F51" s="147">
        <v>358.8258000000001</v>
      </c>
      <c r="G51" s="147">
        <v>0</v>
      </c>
    </row>
    <row r="52" spans="2:7" ht="21" customHeight="1">
      <c r="B52" s="144" t="s">
        <v>784</v>
      </c>
      <c r="C52" s="146" t="s">
        <v>848</v>
      </c>
      <c r="D52" s="147">
        <v>6486.910599999998</v>
      </c>
      <c r="E52" s="147">
        <v>0</v>
      </c>
      <c r="F52" s="147">
        <v>6486.910599999998</v>
      </c>
      <c r="G52" s="147">
        <v>0</v>
      </c>
    </row>
    <row r="53" spans="2:7" ht="21" customHeight="1">
      <c r="B53" s="144" t="s">
        <v>785</v>
      </c>
      <c r="C53" s="146" t="s">
        <v>786</v>
      </c>
      <c r="D53" s="147">
        <v>22320.527</v>
      </c>
      <c r="E53" s="147">
        <v>17731.444399999993</v>
      </c>
      <c r="F53" s="147">
        <v>572.7539999999999</v>
      </c>
      <c r="G53" s="147">
        <v>4016.3286000000035</v>
      </c>
    </row>
    <row r="54" spans="2:7" ht="21" customHeight="1">
      <c r="B54" s="144" t="s">
        <v>787</v>
      </c>
      <c r="C54" s="146" t="s">
        <v>849</v>
      </c>
      <c r="D54" s="147">
        <v>25.961599999999976</v>
      </c>
      <c r="E54" s="147">
        <v>0</v>
      </c>
      <c r="F54" s="147">
        <v>0</v>
      </c>
      <c r="G54" s="147">
        <v>25.961599999999976</v>
      </c>
    </row>
    <row r="55" spans="2:7" ht="21" customHeight="1">
      <c r="B55" s="144" t="s">
        <v>788</v>
      </c>
      <c r="C55" s="146" t="s">
        <v>850</v>
      </c>
      <c r="D55" s="147">
        <v>3244.8165999999997</v>
      </c>
      <c r="E55" s="147">
        <v>0</v>
      </c>
      <c r="F55" s="147">
        <v>0</v>
      </c>
      <c r="G55" s="147">
        <v>3244.8165999999997</v>
      </c>
    </row>
    <row r="56" spans="2:7" ht="21" customHeight="1">
      <c r="B56" s="144" t="s">
        <v>789</v>
      </c>
      <c r="C56" s="146" t="s">
        <v>851</v>
      </c>
      <c r="D56" s="147">
        <v>8.64</v>
      </c>
      <c r="E56" s="147">
        <v>0</v>
      </c>
      <c r="F56" s="147">
        <v>0</v>
      </c>
      <c r="G56" s="147">
        <v>8.64</v>
      </c>
    </row>
    <row r="57" spans="2:7" ht="21" customHeight="1">
      <c r="B57" s="144" t="s">
        <v>790</v>
      </c>
      <c r="C57" s="146" t="s">
        <v>852</v>
      </c>
      <c r="D57" s="147">
        <v>13.012</v>
      </c>
      <c r="E57" s="147">
        <v>0</v>
      </c>
      <c r="F57" s="147">
        <v>0</v>
      </c>
      <c r="G57" s="147">
        <v>13.012</v>
      </c>
    </row>
    <row r="58" spans="2:7" ht="21" customHeight="1">
      <c r="B58" s="144" t="s">
        <v>791</v>
      </c>
      <c r="C58" s="146" t="s">
        <v>853</v>
      </c>
      <c r="D58" s="147">
        <v>687.1379999999999</v>
      </c>
      <c r="E58" s="147">
        <v>0</v>
      </c>
      <c r="F58" s="147">
        <v>0</v>
      </c>
      <c r="G58" s="147">
        <v>687.1379999999999</v>
      </c>
    </row>
    <row r="59" spans="2:7" ht="21" customHeight="1">
      <c r="B59" s="144" t="s">
        <v>792</v>
      </c>
      <c r="C59" s="146" t="s">
        <v>854</v>
      </c>
      <c r="D59" s="147">
        <v>526.4793999999999</v>
      </c>
      <c r="E59" s="147">
        <v>0</v>
      </c>
      <c r="F59" s="147">
        <v>493.7199999999999</v>
      </c>
      <c r="G59" s="147">
        <v>32.7594</v>
      </c>
    </row>
    <row r="60" spans="2:7" ht="21" customHeight="1">
      <c r="B60" s="144" t="s">
        <v>793</v>
      </c>
      <c r="C60" s="146" t="s">
        <v>855</v>
      </c>
      <c r="D60" s="147">
        <v>1.5390000000000001</v>
      </c>
      <c r="E60" s="147">
        <v>0</v>
      </c>
      <c r="F60" s="147">
        <v>0</v>
      </c>
      <c r="G60" s="147">
        <v>1.5390000000000001</v>
      </c>
    </row>
    <row r="61" spans="2:7" ht="21" customHeight="1">
      <c r="B61" s="144" t="s">
        <v>794</v>
      </c>
      <c r="C61" s="146" t="s">
        <v>856</v>
      </c>
      <c r="D61" s="147">
        <v>1.2750000000000001</v>
      </c>
      <c r="E61" s="147">
        <v>0</v>
      </c>
      <c r="F61" s="147">
        <v>0</v>
      </c>
      <c r="G61" s="147">
        <v>1.2750000000000001</v>
      </c>
    </row>
    <row r="62" spans="2:7" ht="21" customHeight="1">
      <c r="B62" s="144" t="s">
        <v>795</v>
      </c>
      <c r="C62" s="146" t="s">
        <v>857</v>
      </c>
      <c r="D62" s="147">
        <v>0.264</v>
      </c>
      <c r="E62" s="147">
        <v>0</v>
      </c>
      <c r="F62" s="147">
        <v>0</v>
      </c>
      <c r="G62" s="147">
        <v>0.264</v>
      </c>
    </row>
    <row r="63" spans="2:7" ht="21" customHeight="1">
      <c r="B63" s="144" t="s">
        <v>796</v>
      </c>
      <c r="C63" s="146" t="s">
        <v>858</v>
      </c>
      <c r="D63" s="147">
        <v>17465.1304</v>
      </c>
      <c r="E63" s="147">
        <v>17465.1304</v>
      </c>
      <c r="F63" s="147">
        <v>0</v>
      </c>
      <c r="G63" s="147">
        <v>0</v>
      </c>
    </row>
    <row r="64" spans="2:7" ht="21" customHeight="1">
      <c r="B64" s="144" t="s">
        <v>797</v>
      </c>
      <c r="C64" s="146" t="s">
        <v>859</v>
      </c>
      <c r="D64" s="147">
        <v>347.8100000000002</v>
      </c>
      <c r="E64" s="147">
        <v>266.3140000000002</v>
      </c>
      <c r="F64" s="147">
        <v>79.034</v>
      </c>
      <c r="G64" s="147">
        <v>2.4619999999999997</v>
      </c>
    </row>
    <row r="65" spans="2:7" ht="21" customHeight="1">
      <c r="B65" s="144" t="s">
        <v>798</v>
      </c>
      <c r="C65" s="146" t="s">
        <v>860</v>
      </c>
      <c r="D65" s="147">
        <v>250.1840000000002</v>
      </c>
      <c r="E65" s="147">
        <v>250.1840000000002</v>
      </c>
      <c r="F65" s="147">
        <v>0</v>
      </c>
      <c r="G65" s="147">
        <v>0</v>
      </c>
    </row>
    <row r="66" spans="2:7" ht="21" customHeight="1">
      <c r="B66" s="144" t="s">
        <v>799</v>
      </c>
      <c r="C66" s="146" t="s">
        <v>861</v>
      </c>
      <c r="D66" s="147">
        <v>97.626</v>
      </c>
      <c r="E66" s="147">
        <v>16.13</v>
      </c>
      <c r="F66" s="147">
        <v>79.034</v>
      </c>
      <c r="G66" s="147">
        <v>2.4619999999999997</v>
      </c>
    </row>
    <row r="67" spans="2:7" ht="21" customHeight="1">
      <c r="B67" s="144" t="s">
        <v>800</v>
      </c>
      <c r="C67" s="146" t="s">
        <v>862</v>
      </c>
      <c r="D67" s="147">
        <v>1312.0104999999999</v>
      </c>
      <c r="E67" s="147">
        <v>0</v>
      </c>
      <c r="F67" s="147">
        <v>1312.0104999999999</v>
      </c>
      <c r="G67" s="147">
        <v>0</v>
      </c>
    </row>
    <row r="68" spans="2:7" ht="21" customHeight="1">
      <c r="B68" s="144" t="s">
        <v>801</v>
      </c>
      <c r="C68" s="146" t="s">
        <v>863</v>
      </c>
      <c r="D68" s="147">
        <v>663.6825</v>
      </c>
      <c r="E68" s="147">
        <v>0</v>
      </c>
      <c r="F68" s="147">
        <v>663.6825</v>
      </c>
      <c r="G68" s="147">
        <v>0</v>
      </c>
    </row>
    <row r="69" spans="2:7" ht="21" customHeight="1">
      <c r="B69" s="144" t="s">
        <v>802</v>
      </c>
      <c r="C69" s="146" t="s">
        <v>864</v>
      </c>
      <c r="D69" s="147">
        <v>648.3280000000001</v>
      </c>
      <c r="E69" s="147">
        <v>0</v>
      </c>
      <c r="F69" s="147">
        <v>648.3280000000001</v>
      </c>
      <c r="G69" s="147">
        <v>0</v>
      </c>
    </row>
    <row r="70" spans="5:6" ht="14.25" customHeight="1">
      <c r="E70" s="141"/>
      <c r="F70" s="141"/>
    </row>
    <row r="71" ht="14.25" customHeight="1"/>
  </sheetData>
  <sheetProtection/>
  <mergeCells count="6">
    <mergeCell ref="B1:G2"/>
    <mergeCell ref="B3:C3"/>
    <mergeCell ref="B4:B5"/>
    <mergeCell ref="C4:C5"/>
    <mergeCell ref="D4:D5"/>
    <mergeCell ref="E4:G4"/>
  </mergeCells>
  <printOptions/>
  <pageMargins left="0.75" right="0.75" top="1" bottom="1" header="0.5" footer="0.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25" defaultRowHeight="14.25"/>
  <cols>
    <col min="1" max="1" width="36.75390625" style="169" customWidth="1"/>
    <col min="2" max="2" width="11.75390625" style="169" customWidth="1"/>
    <col min="3" max="3" width="9.25390625" style="169" customWidth="1"/>
    <col min="4" max="4" width="36.25390625" style="169" customWidth="1"/>
    <col min="5" max="5" width="11.375" style="169" customWidth="1"/>
    <col min="6" max="6" width="15.625" style="169" customWidth="1"/>
  </cols>
  <sheetData>
    <row r="1" spans="1:6" s="169" customFormat="1" ht="33.75" customHeight="1">
      <c r="A1" s="168" t="s">
        <v>865</v>
      </c>
      <c r="B1" s="168"/>
      <c r="C1" s="168"/>
      <c r="D1" s="168"/>
      <c r="E1" s="168"/>
      <c r="F1" s="168"/>
    </row>
    <row r="2" spans="1:6" s="169" customFormat="1" ht="12.75" customHeight="1">
      <c r="A2" s="170" t="s">
        <v>191</v>
      </c>
      <c r="B2" s="170"/>
      <c r="C2" s="170"/>
      <c r="D2" s="170"/>
      <c r="E2" s="170"/>
      <c r="F2" s="170"/>
    </row>
    <row r="3" spans="1:6" s="169" customFormat="1" ht="13.5" customHeight="1">
      <c r="A3" s="171" t="s">
        <v>866</v>
      </c>
      <c r="B3" s="171" t="s">
        <v>154</v>
      </c>
      <c r="C3" s="171" t="s">
        <v>185</v>
      </c>
      <c r="D3" s="171" t="s">
        <v>866</v>
      </c>
      <c r="E3" s="171" t="s">
        <v>154</v>
      </c>
      <c r="F3" s="171" t="s">
        <v>185</v>
      </c>
    </row>
    <row r="4" spans="1:6" s="169" customFormat="1" ht="13.5" customHeight="1">
      <c r="A4" s="172" t="s">
        <v>867</v>
      </c>
      <c r="B4" s="172">
        <v>17450</v>
      </c>
      <c r="C4" s="172">
        <v>17450</v>
      </c>
      <c r="D4" s="172" t="s">
        <v>868</v>
      </c>
      <c r="E4" s="172"/>
      <c r="F4" s="172"/>
    </row>
    <row r="5" spans="1:6" s="169" customFormat="1" ht="13.5" customHeight="1">
      <c r="A5" s="172" t="s">
        <v>869</v>
      </c>
      <c r="B5" s="172">
        <v>11093</v>
      </c>
      <c r="C5" s="172">
        <v>11093</v>
      </c>
      <c r="D5" s="172" t="s">
        <v>870</v>
      </c>
      <c r="E5" s="172">
        <v>40</v>
      </c>
      <c r="F5" s="172">
        <v>40</v>
      </c>
    </row>
    <row r="6" spans="1:6" s="169" customFormat="1" ht="13.5" customHeight="1">
      <c r="A6" s="172" t="s">
        <v>871</v>
      </c>
      <c r="B6" s="172">
        <v>5599</v>
      </c>
      <c r="C6" s="172">
        <v>5599</v>
      </c>
      <c r="D6" s="172" t="s">
        <v>872</v>
      </c>
      <c r="E6" s="172"/>
      <c r="F6" s="172"/>
    </row>
    <row r="7" spans="1:6" s="169" customFormat="1" ht="13.5" customHeight="1">
      <c r="A7" s="172" t="s">
        <v>873</v>
      </c>
      <c r="B7" s="172">
        <v>733</v>
      </c>
      <c r="C7" s="172">
        <v>733</v>
      </c>
      <c r="D7" s="172" t="s">
        <v>874</v>
      </c>
      <c r="E7" s="172">
        <v>6500</v>
      </c>
      <c r="F7" s="172">
        <v>6500</v>
      </c>
    </row>
    <row r="8" spans="1:6" s="169" customFormat="1" ht="13.5" customHeight="1">
      <c r="A8" s="172" t="s">
        <v>875</v>
      </c>
      <c r="B8" s="172">
        <v>25</v>
      </c>
      <c r="C8" s="172">
        <v>25</v>
      </c>
      <c r="D8" s="172" t="s">
        <v>876</v>
      </c>
      <c r="E8" s="172">
        <v>355</v>
      </c>
      <c r="F8" s="172">
        <v>355</v>
      </c>
    </row>
    <row r="9" spans="1:6" s="169" customFormat="1" ht="13.5" customHeight="1">
      <c r="A9" s="172" t="s">
        <v>877</v>
      </c>
      <c r="B9" s="172">
        <v>164785</v>
      </c>
      <c r="C9" s="172">
        <v>164785</v>
      </c>
      <c r="D9" s="172" t="s">
        <v>878</v>
      </c>
      <c r="E9" s="172">
        <v>3700</v>
      </c>
      <c r="F9" s="172">
        <v>3700</v>
      </c>
    </row>
    <row r="10" spans="1:6" s="169" customFormat="1" ht="13.5" customHeight="1">
      <c r="A10" s="172" t="s">
        <v>879</v>
      </c>
      <c r="B10" s="172">
        <v>6500</v>
      </c>
      <c r="C10" s="172">
        <v>6500</v>
      </c>
      <c r="D10" s="172" t="s">
        <v>880</v>
      </c>
      <c r="E10" s="172">
        <v>6000</v>
      </c>
      <c r="F10" s="172">
        <v>6000</v>
      </c>
    </row>
    <row r="11" spans="1:6" s="169" customFormat="1" ht="13.5" customHeight="1">
      <c r="A11" s="172" t="s">
        <v>881</v>
      </c>
      <c r="B11" s="172">
        <v>9500</v>
      </c>
      <c r="C11" s="172">
        <v>9500</v>
      </c>
      <c r="D11" s="172" t="s">
        <v>882</v>
      </c>
      <c r="E11" s="172">
        <v>2200</v>
      </c>
      <c r="F11" s="172">
        <v>2200</v>
      </c>
    </row>
    <row r="12" spans="1:6" s="169" customFormat="1" ht="13.5" customHeight="1">
      <c r="A12" s="172" t="s">
        <v>883</v>
      </c>
      <c r="B12" s="172">
        <v>300</v>
      </c>
      <c r="C12" s="172">
        <v>300</v>
      </c>
      <c r="D12" s="172" t="s">
        <v>884</v>
      </c>
      <c r="E12" s="172">
        <v>1650</v>
      </c>
      <c r="F12" s="172">
        <v>1650</v>
      </c>
    </row>
    <row r="13" spans="1:6" s="169" customFormat="1" ht="13.5" customHeight="1">
      <c r="A13" s="172" t="s">
        <v>885</v>
      </c>
      <c r="B13" s="172">
        <v>16580</v>
      </c>
      <c r="C13" s="172">
        <v>16580</v>
      </c>
      <c r="D13" s="172" t="s">
        <v>886</v>
      </c>
      <c r="E13" s="172">
        <v>7500</v>
      </c>
      <c r="F13" s="172">
        <v>7500</v>
      </c>
    </row>
    <row r="14" spans="1:6" s="169" customFormat="1" ht="13.5" customHeight="1">
      <c r="A14" s="172" t="s">
        <v>887</v>
      </c>
      <c r="B14" s="172">
        <v>22500</v>
      </c>
      <c r="C14" s="172">
        <v>22500</v>
      </c>
      <c r="D14" s="172" t="s">
        <v>888</v>
      </c>
      <c r="E14" s="172">
        <v>27500</v>
      </c>
      <c r="F14" s="172">
        <v>27500</v>
      </c>
    </row>
    <row r="15" spans="1:6" s="169" customFormat="1" ht="13.5" customHeight="1">
      <c r="A15" s="172" t="s">
        <v>889</v>
      </c>
      <c r="B15" s="172"/>
      <c r="C15" s="172"/>
      <c r="D15" s="172" t="s">
        <v>890</v>
      </c>
      <c r="E15" s="172">
        <v>10500</v>
      </c>
      <c r="F15" s="172">
        <v>10500</v>
      </c>
    </row>
    <row r="16" spans="1:6" s="169" customFormat="1" ht="13.5" customHeight="1">
      <c r="A16" s="172" t="s">
        <v>891</v>
      </c>
      <c r="B16" s="172"/>
      <c r="C16" s="172"/>
      <c r="D16" s="172" t="s">
        <v>892</v>
      </c>
      <c r="E16" s="172">
        <v>2000</v>
      </c>
      <c r="F16" s="172">
        <v>2000</v>
      </c>
    </row>
    <row r="17" spans="1:6" s="169" customFormat="1" ht="13.5" customHeight="1">
      <c r="A17" s="172" t="s">
        <v>893</v>
      </c>
      <c r="B17" s="172">
        <v>325</v>
      </c>
      <c r="C17" s="172">
        <v>325</v>
      </c>
      <c r="D17" s="172" t="s">
        <v>894</v>
      </c>
      <c r="E17" s="172">
        <v>650</v>
      </c>
      <c r="F17" s="172">
        <v>650</v>
      </c>
    </row>
    <row r="18" spans="1:6" s="169" customFormat="1" ht="13.5" customHeight="1">
      <c r="A18" s="172" t="s">
        <v>895</v>
      </c>
      <c r="B18" s="172">
        <v>6000</v>
      </c>
      <c r="C18" s="172">
        <v>6000</v>
      </c>
      <c r="D18" s="172" t="s">
        <v>896</v>
      </c>
      <c r="E18" s="172"/>
      <c r="F18" s="172"/>
    </row>
    <row r="19" spans="1:6" s="169" customFormat="1" ht="13.5" customHeight="1">
      <c r="A19" s="172" t="s">
        <v>897</v>
      </c>
      <c r="B19" s="172">
        <v>50</v>
      </c>
      <c r="C19" s="172">
        <v>50</v>
      </c>
      <c r="D19" s="172" t="s">
        <v>898</v>
      </c>
      <c r="E19" s="172">
        <v>70</v>
      </c>
      <c r="F19" s="172">
        <v>70</v>
      </c>
    </row>
    <row r="20" spans="1:6" s="169" customFormat="1" ht="13.5" customHeight="1">
      <c r="A20" s="172" t="s">
        <v>899</v>
      </c>
      <c r="B20" s="172">
        <v>17200</v>
      </c>
      <c r="C20" s="172">
        <v>17200</v>
      </c>
      <c r="D20" s="172" t="s">
        <v>900</v>
      </c>
      <c r="E20" s="172">
        <v>800</v>
      </c>
      <c r="F20" s="172">
        <v>800</v>
      </c>
    </row>
    <row r="21" spans="1:6" s="169" customFormat="1" ht="13.5" customHeight="1">
      <c r="A21" s="172" t="s">
        <v>901</v>
      </c>
      <c r="B21" s="172">
        <v>25000</v>
      </c>
      <c r="C21" s="172">
        <v>25000</v>
      </c>
      <c r="D21" s="172" t="s">
        <v>902</v>
      </c>
      <c r="E21" s="172">
        <v>80</v>
      </c>
      <c r="F21" s="172">
        <v>80</v>
      </c>
    </row>
    <row r="22" spans="1:6" s="169" customFormat="1" ht="13.5" customHeight="1">
      <c r="A22" s="172" t="s">
        <v>903</v>
      </c>
      <c r="B22" s="172">
        <v>25600</v>
      </c>
      <c r="C22" s="172">
        <v>25600</v>
      </c>
      <c r="D22" s="172" t="s">
        <v>904</v>
      </c>
      <c r="E22" s="172">
        <v>220</v>
      </c>
      <c r="F22" s="172">
        <v>220</v>
      </c>
    </row>
    <row r="23" spans="1:6" s="169" customFormat="1" ht="13.5" customHeight="1">
      <c r="A23" s="172" t="s">
        <v>905</v>
      </c>
      <c r="B23" s="172">
        <v>4580</v>
      </c>
      <c r="C23" s="172">
        <v>4580</v>
      </c>
      <c r="D23" s="172" t="s">
        <v>906</v>
      </c>
      <c r="E23" s="172">
        <v>64600</v>
      </c>
      <c r="F23" s="172">
        <v>64600</v>
      </c>
    </row>
    <row r="24" spans="1:6" s="169" customFormat="1" ht="13.5" customHeight="1">
      <c r="A24" s="172" t="s">
        <v>907</v>
      </c>
      <c r="B24" s="172"/>
      <c r="C24" s="172"/>
      <c r="D24" s="172" t="s">
        <v>908</v>
      </c>
      <c r="E24" s="172"/>
      <c r="F24" s="172"/>
    </row>
    <row r="25" spans="1:6" s="169" customFormat="1" ht="13.5" customHeight="1">
      <c r="A25" s="172" t="s">
        <v>909</v>
      </c>
      <c r="B25" s="172">
        <v>6850</v>
      </c>
      <c r="C25" s="172">
        <v>6850</v>
      </c>
      <c r="D25" s="172" t="s">
        <v>910</v>
      </c>
      <c r="E25" s="172">
        <v>57000</v>
      </c>
      <c r="F25" s="172">
        <v>57000</v>
      </c>
    </row>
    <row r="26" spans="1:6" s="169" customFormat="1" ht="13.5" customHeight="1">
      <c r="A26" s="172" t="s">
        <v>911</v>
      </c>
      <c r="B26" s="172">
        <v>11600</v>
      </c>
      <c r="C26" s="172">
        <v>11600</v>
      </c>
      <c r="D26" s="172" t="s">
        <v>912</v>
      </c>
      <c r="E26" s="172">
        <v>7600</v>
      </c>
      <c r="F26" s="172">
        <v>7600</v>
      </c>
    </row>
    <row r="27" spans="1:6" s="169" customFormat="1" ht="13.5" customHeight="1">
      <c r="A27" s="172" t="s">
        <v>913</v>
      </c>
      <c r="B27" s="172">
        <v>12200</v>
      </c>
      <c r="C27" s="172">
        <v>12200</v>
      </c>
      <c r="D27" s="172" t="s">
        <v>914</v>
      </c>
      <c r="E27" s="172"/>
      <c r="F27" s="172"/>
    </row>
    <row r="28" spans="1:6" s="169" customFormat="1" ht="13.5" customHeight="1">
      <c r="A28" s="172" t="s">
        <v>915</v>
      </c>
      <c r="B28" s="172">
        <v>70215</v>
      </c>
      <c r="C28" s="172">
        <v>70215</v>
      </c>
      <c r="D28" s="172" t="s">
        <v>916</v>
      </c>
      <c r="E28" s="172"/>
      <c r="F28" s="172"/>
    </row>
    <row r="29" spans="1:6" s="169" customFormat="1" ht="13.5" customHeight="1">
      <c r="A29" s="172" t="s">
        <v>917</v>
      </c>
      <c r="B29" s="172">
        <v>450</v>
      </c>
      <c r="C29" s="172">
        <v>450</v>
      </c>
      <c r="D29" s="172" t="s">
        <v>918</v>
      </c>
      <c r="E29" s="172"/>
      <c r="F29" s="172"/>
    </row>
    <row r="30" s="169" customFormat="1" ht="24" customHeight="1">
      <c r="A30" s="173" t="s">
        <v>919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1" sqref="A1:D1"/>
    </sheetView>
  </sheetViews>
  <sheetFormatPr defaultColWidth="9.125" defaultRowHeight="14.25"/>
  <cols>
    <col min="1" max="1" width="52.00390625" style="181" customWidth="1"/>
    <col min="2" max="2" width="9.875" style="181" customWidth="1"/>
    <col min="3" max="3" width="10.625" style="181" customWidth="1"/>
    <col min="4" max="4" width="8.375" style="181" customWidth="1"/>
  </cols>
  <sheetData>
    <row r="1" spans="1:4" s="169" customFormat="1" ht="39.75" customHeight="1">
      <c r="A1" s="174" t="s">
        <v>920</v>
      </c>
      <c r="B1" s="174"/>
      <c r="C1" s="174"/>
      <c r="D1" s="174"/>
    </row>
    <row r="2" spans="1:4" s="169" customFormat="1" ht="17.25" customHeight="1">
      <c r="A2" s="175" t="s">
        <v>191</v>
      </c>
      <c r="B2" s="175"/>
      <c r="C2" s="175"/>
      <c r="D2" s="175"/>
    </row>
    <row r="3" spans="1:4" s="169" customFormat="1" ht="17.25" customHeight="1">
      <c r="A3" s="176" t="s">
        <v>866</v>
      </c>
      <c r="B3" s="176" t="s">
        <v>61</v>
      </c>
      <c r="C3" s="177" t="s">
        <v>185</v>
      </c>
      <c r="D3" s="176" t="s">
        <v>921</v>
      </c>
    </row>
    <row r="4" spans="1:4" s="169" customFormat="1" ht="33.75" customHeight="1">
      <c r="A4" s="177"/>
      <c r="B4" s="177"/>
      <c r="C4" s="178"/>
      <c r="D4" s="177"/>
    </row>
    <row r="5" spans="1:4" s="169" customFormat="1" ht="17.25" customHeight="1">
      <c r="A5" s="179" t="s">
        <v>922</v>
      </c>
      <c r="B5" s="88">
        <v>620</v>
      </c>
      <c r="C5" s="88">
        <v>611</v>
      </c>
      <c r="D5" s="88"/>
    </row>
    <row r="6" spans="1:4" s="169" customFormat="1" ht="17.25" customHeight="1">
      <c r="A6" s="179" t="s">
        <v>923</v>
      </c>
      <c r="B6" s="88">
        <v>270</v>
      </c>
      <c r="C6" s="88">
        <v>268</v>
      </c>
      <c r="D6" s="88"/>
    </row>
    <row r="7" spans="1:4" s="169" customFormat="1" ht="17.25" customHeight="1">
      <c r="A7" s="179" t="s">
        <v>924</v>
      </c>
      <c r="B7" s="88">
        <v>350</v>
      </c>
      <c r="C7" s="88">
        <v>343</v>
      </c>
      <c r="D7" s="88"/>
    </row>
    <row r="8" spans="1:4" s="169" customFormat="1" ht="17.25" customHeight="1">
      <c r="A8" s="179" t="s">
        <v>925</v>
      </c>
      <c r="B8" s="88">
        <v>4880</v>
      </c>
      <c r="C8" s="88">
        <v>4857</v>
      </c>
      <c r="D8" s="88"/>
    </row>
    <row r="9" spans="1:4" s="169" customFormat="1" ht="17.25" customHeight="1">
      <c r="A9" s="179" t="s">
        <v>926</v>
      </c>
      <c r="B9" s="88">
        <v>2300</v>
      </c>
      <c r="C9" s="88">
        <v>2255</v>
      </c>
      <c r="D9" s="88"/>
    </row>
    <row r="10" spans="1:4" s="169" customFormat="1" ht="17.25" customHeight="1">
      <c r="A10" s="179" t="s">
        <v>927</v>
      </c>
      <c r="B10" s="88"/>
      <c r="C10" s="88">
        <v>0</v>
      </c>
      <c r="D10" s="88"/>
    </row>
    <row r="11" spans="1:4" s="169" customFormat="1" ht="17.25" customHeight="1">
      <c r="A11" s="179" t="s">
        <v>928</v>
      </c>
      <c r="B11" s="88"/>
      <c r="C11" s="88">
        <v>0</v>
      </c>
      <c r="D11" s="88"/>
    </row>
    <row r="12" spans="1:4" s="169" customFormat="1" ht="17.25" customHeight="1">
      <c r="A12" s="179" t="s">
        <v>929</v>
      </c>
      <c r="B12" s="88">
        <v>280</v>
      </c>
      <c r="C12" s="88">
        <v>310</v>
      </c>
      <c r="D12" s="88"/>
    </row>
    <row r="13" spans="1:4" s="169" customFormat="1" ht="17.25" customHeight="1">
      <c r="A13" s="179" t="s">
        <v>930</v>
      </c>
      <c r="B13" s="88">
        <v>2300</v>
      </c>
      <c r="C13" s="88">
        <v>2292</v>
      </c>
      <c r="D13" s="88"/>
    </row>
    <row r="14" spans="1:4" s="169" customFormat="1" ht="17.25" customHeight="1">
      <c r="A14" s="179" t="s">
        <v>931</v>
      </c>
      <c r="B14" s="88"/>
      <c r="C14" s="88">
        <v>0</v>
      </c>
      <c r="D14" s="88"/>
    </row>
    <row r="15" spans="1:4" s="169" customFormat="1" ht="16.5" customHeight="1">
      <c r="A15" s="179" t="s">
        <v>932</v>
      </c>
      <c r="B15" s="88"/>
      <c r="C15" s="88">
        <v>0</v>
      </c>
      <c r="D15" s="88"/>
    </row>
    <row r="16" spans="1:4" s="169" customFormat="1" ht="17.25" customHeight="1">
      <c r="A16" s="179" t="s">
        <v>933</v>
      </c>
      <c r="B16" s="88"/>
      <c r="C16" s="88">
        <v>0</v>
      </c>
      <c r="D16" s="88"/>
    </row>
    <row r="17" spans="1:4" s="169" customFormat="1" ht="16.5" customHeight="1">
      <c r="A17" s="179" t="s">
        <v>934</v>
      </c>
      <c r="B17" s="88"/>
      <c r="C17" s="88">
        <v>0</v>
      </c>
      <c r="D17" s="88"/>
    </row>
    <row r="18" spans="1:4" s="169" customFormat="1" ht="17.25" customHeight="1">
      <c r="A18" s="179" t="s">
        <v>935</v>
      </c>
      <c r="B18" s="88"/>
      <c r="C18" s="88">
        <v>0</v>
      </c>
      <c r="D18" s="88"/>
    </row>
    <row r="19" spans="1:4" s="169" customFormat="1" ht="17.25" customHeight="1">
      <c r="A19" s="179" t="s">
        <v>936</v>
      </c>
      <c r="B19" s="88"/>
      <c r="C19" s="88">
        <v>575</v>
      </c>
      <c r="D19" s="88"/>
    </row>
    <row r="20" spans="1:4" s="169" customFormat="1" ht="17.25" customHeight="1">
      <c r="A20" s="179" t="s">
        <v>937</v>
      </c>
      <c r="B20" s="88"/>
      <c r="C20" s="88">
        <v>0</v>
      </c>
      <c r="D20" s="88"/>
    </row>
    <row r="21" spans="1:4" s="169" customFormat="1" ht="17.25" customHeight="1">
      <c r="A21" s="179" t="s">
        <v>938</v>
      </c>
      <c r="B21" s="88"/>
      <c r="C21" s="88">
        <v>575</v>
      </c>
      <c r="D21" s="88"/>
    </row>
    <row r="22" spans="1:4" s="169" customFormat="1" ht="17.25" customHeight="1">
      <c r="A22" s="179" t="s">
        <v>939</v>
      </c>
      <c r="B22" s="88"/>
      <c r="C22" s="88">
        <v>20</v>
      </c>
      <c r="D22" s="88"/>
    </row>
    <row r="23" spans="1:4" s="169" customFormat="1" ht="17.25" customHeight="1">
      <c r="A23" s="179" t="s">
        <v>940</v>
      </c>
      <c r="B23" s="88"/>
      <c r="C23" s="88">
        <v>0</v>
      </c>
      <c r="D23" s="88"/>
    </row>
    <row r="24" spans="1:4" s="169" customFormat="1" ht="17.25" customHeight="1">
      <c r="A24" s="179" t="s">
        <v>941</v>
      </c>
      <c r="B24" s="88"/>
      <c r="C24" s="88">
        <v>20</v>
      </c>
      <c r="D24" s="88"/>
    </row>
    <row r="25" spans="1:4" s="169" customFormat="1" ht="17.25" customHeight="1">
      <c r="A25" s="179" t="s">
        <v>942</v>
      </c>
      <c r="B25" s="88"/>
      <c r="C25" s="88">
        <v>0</v>
      </c>
      <c r="D25" s="88"/>
    </row>
    <row r="26" spans="1:4" s="169" customFormat="1" ht="17.25" customHeight="1">
      <c r="A26" s="179" t="s">
        <v>943</v>
      </c>
      <c r="B26" s="88">
        <v>9500</v>
      </c>
      <c r="C26" s="88">
        <v>11649</v>
      </c>
      <c r="D26" s="88"/>
    </row>
    <row r="27" spans="1:4" s="169" customFormat="1" ht="16.5" customHeight="1">
      <c r="A27" s="179" t="s">
        <v>944</v>
      </c>
      <c r="B27" s="88"/>
      <c r="C27" s="88">
        <v>0</v>
      </c>
      <c r="D27" s="88"/>
    </row>
    <row r="28" spans="1:4" s="169" customFormat="1" ht="16.5" customHeight="1">
      <c r="A28" s="179" t="s">
        <v>945</v>
      </c>
      <c r="B28" s="88">
        <v>4000</v>
      </c>
      <c r="C28" s="88">
        <v>4405</v>
      </c>
      <c r="D28" s="88"/>
    </row>
    <row r="29" spans="1:4" s="169" customFormat="1" ht="16.5" customHeight="1">
      <c r="A29" s="179" t="s">
        <v>946</v>
      </c>
      <c r="B29" s="88">
        <v>5500</v>
      </c>
      <c r="C29" s="88">
        <v>7244</v>
      </c>
      <c r="D29" s="88"/>
    </row>
    <row r="30" spans="1:4" s="169" customFormat="1" ht="16.5" customHeight="1">
      <c r="A30" s="179" t="s">
        <v>947</v>
      </c>
      <c r="B30" s="88"/>
      <c r="C30" s="88">
        <v>0</v>
      </c>
      <c r="D30" s="88"/>
    </row>
    <row r="31" spans="1:4" s="169" customFormat="1" ht="16.5" customHeight="1">
      <c r="A31" s="179" t="s">
        <v>948</v>
      </c>
      <c r="B31" s="88"/>
      <c r="C31" s="88">
        <v>0</v>
      </c>
      <c r="D31" s="88"/>
    </row>
    <row r="32" spans="1:4" s="169" customFormat="1" ht="19.5" customHeight="1">
      <c r="A32" s="180" t="s">
        <v>949</v>
      </c>
      <c r="B32" s="88">
        <v>15000</v>
      </c>
      <c r="C32" s="88">
        <v>17712</v>
      </c>
      <c r="D32" s="88"/>
    </row>
    <row r="33" s="169" customFormat="1" ht="14.25"/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xSplit="1" ySplit="4" topLeftCell="B8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A1" sqref="A1:IV16384"/>
    </sheetView>
  </sheetViews>
  <sheetFormatPr defaultColWidth="14.50390625" defaultRowHeight="14.25"/>
  <cols>
    <col min="1" max="1" width="28.125" style="47" customWidth="1"/>
    <col min="2" max="2" width="11.375" style="46" customWidth="1"/>
    <col min="3" max="3" width="10.25390625" style="46" customWidth="1"/>
    <col min="4" max="4" width="9.00390625" style="46" customWidth="1"/>
    <col min="5" max="5" width="11.375" style="46" customWidth="1"/>
    <col min="6" max="6" width="9.25390625" style="46" customWidth="1"/>
    <col min="7" max="16384" width="14.50390625" style="46" customWidth="1"/>
  </cols>
  <sheetData>
    <row r="1" spans="1:6" ht="30" customHeight="1">
      <c r="A1" s="150" t="s">
        <v>166</v>
      </c>
      <c r="B1" s="150"/>
      <c r="C1" s="150"/>
      <c r="D1" s="150"/>
      <c r="E1" s="150"/>
      <c r="F1" s="150"/>
    </row>
    <row r="2" ht="9" customHeight="1"/>
    <row r="3" ht="18" customHeight="1">
      <c r="F3" s="46" t="s">
        <v>167</v>
      </c>
    </row>
    <row r="4" spans="1:6" ht="25.5" customHeight="1">
      <c r="A4" s="21" t="s">
        <v>17</v>
      </c>
      <c r="B4" s="21" t="s">
        <v>161</v>
      </c>
      <c r="C4" s="19" t="s">
        <v>162</v>
      </c>
      <c r="D4" s="21" t="s">
        <v>19</v>
      </c>
      <c r="E4" s="21" t="s">
        <v>96</v>
      </c>
      <c r="F4" s="21" t="s">
        <v>62</v>
      </c>
    </row>
    <row r="5" spans="1:6" ht="25.5" customHeight="1">
      <c r="A5" s="66" t="s">
        <v>41</v>
      </c>
      <c r="B5" s="61">
        <v>85000</v>
      </c>
      <c r="C5" s="61">
        <v>69460</v>
      </c>
      <c r="D5" s="67">
        <f aca="true" t="shared" si="0" ref="D5:D26">C5/B5*100</f>
        <v>81.71764705882353</v>
      </c>
      <c r="E5" s="61">
        <v>65779</v>
      </c>
      <c r="F5" s="67">
        <f aca="true" t="shared" si="1" ref="F5:F23">C5/E5*100-100</f>
        <v>5.596010884932895</v>
      </c>
    </row>
    <row r="6" spans="1:6" ht="25.5" customHeight="1">
      <c r="A6" s="66" t="s">
        <v>42</v>
      </c>
      <c r="B6" s="61">
        <v>500</v>
      </c>
      <c r="C6" s="61">
        <v>445</v>
      </c>
      <c r="D6" s="67">
        <f t="shared" si="0"/>
        <v>89</v>
      </c>
      <c r="E6" s="61">
        <v>468</v>
      </c>
      <c r="F6" s="62">
        <f t="shared" si="1"/>
        <v>-4.914529914529922</v>
      </c>
    </row>
    <row r="7" spans="1:6" ht="25.5" customHeight="1">
      <c r="A7" s="66" t="s">
        <v>43</v>
      </c>
      <c r="B7" s="61">
        <v>50000</v>
      </c>
      <c r="C7" s="61">
        <v>51751</v>
      </c>
      <c r="D7" s="67">
        <f t="shared" si="0"/>
        <v>103.50200000000001</v>
      </c>
      <c r="E7" s="61">
        <v>32670</v>
      </c>
      <c r="F7" s="67">
        <f t="shared" si="1"/>
        <v>58.405264768901134</v>
      </c>
    </row>
    <row r="8" spans="1:6" ht="25.5" customHeight="1">
      <c r="A8" s="66" t="s">
        <v>44</v>
      </c>
      <c r="B8" s="61">
        <v>165000</v>
      </c>
      <c r="C8" s="61">
        <v>169765</v>
      </c>
      <c r="D8" s="67">
        <f t="shared" si="0"/>
        <v>102.88787878787879</v>
      </c>
      <c r="E8" s="61">
        <v>147467</v>
      </c>
      <c r="F8" s="67">
        <f t="shared" si="1"/>
        <v>15.120671065390894</v>
      </c>
    </row>
    <row r="9" spans="1:6" ht="25.5" customHeight="1">
      <c r="A9" s="66" t="s">
        <v>45</v>
      </c>
      <c r="B9" s="61">
        <v>8500</v>
      </c>
      <c r="C9" s="61">
        <v>7114</v>
      </c>
      <c r="D9" s="67">
        <f t="shared" si="0"/>
        <v>83.69411764705882</v>
      </c>
      <c r="E9" s="61">
        <v>7947</v>
      </c>
      <c r="F9" s="62">
        <f t="shared" si="1"/>
        <v>-10.481942871523842</v>
      </c>
    </row>
    <row r="10" spans="1:6" ht="25.5" customHeight="1">
      <c r="A10" s="66" t="s">
        <v>46</v>
      </c>
      <c r="B10" s="61">
        <v>13700</v>
      </c>
      <c r="C10" s="61">
        <v>13681</v>
      </c>
      <c r="D10" s="67">
        <f t="shared" si="0"/>
        <v>99.86131386861314</v>
      </c>
      <c r="E10" s="61">
        <v>10175</v>
      </c>
      <c r="F10" s="67">
        <f t="shared" si="1"/>
        <v>34.45700245700246</v>
      </c>
    </row>
    <row r="11" spans="1:6" ht="25.5" customHeight="1">
      <c r="A11" s="66" t="s">
        <v>47</v>
      </c>
      <c r="B11" s="61">
        <v>57520</v>
      </c>
      <c r="C11" s="61">
        <v>55630</v>
      </c>
      <c r="D11" s="67">
        <f t="shared" si="0"/>
        <v>96.71418636995827</v>
      </c>
      <c r="E11" s="61">
        <v>52419</v>
      </c>
      <c r="F11" s="67">
        <f t="shared" si="1"/>
        <v>6.125641465880676</v>
      </c>
    </row>
    <row r="12" spans="1:6" ht="25.5" customHeight="1">
      <c r="A12" s="66" t="s">
        <v>48</v>
      </c>
      <c r="B12" s="61">
        <v>62800</v>
      </c>
      <c r="C12" s="61">
        <v>62549</v>
      </c>
      <c r="D12" s="67">
        <f t="shared" si="0"/>
        <v>99.60031847133757</v>
      </c>
      <c r="E12" s="61">
        <v>53003</v>
      </c>
      <c r="F12" s="67">
        <f t="shared" si="1"/>
        <v>18.010301303699777</v>
      </c>
    </row>
    <row r="13" spans="1:6" ht="25.5" customHeight="1">
      <c r="A13" s="66" t="s">
        <v>49</v>
      </c>
      <c r="B13" s="61">
        <v>11250</v>
      </c>
      <c r="C13" s="61">
        <v>11236</v>
      </c>
      <c r="D13" s="67">
        <f t="shared" si="0"/>
        <v>99.87555555555555</v>
      </c>
      <c r="E13" s="61">
        <v>10688</v>
      </c>
      <c r="F13" s="67">
        <f t="shared" si="1"/>
        <v>5.127245508982028</v>
      </c>
    </row>
    <row r="14" spans="1:6" ht="25.5" customHeight="1">
      <c r="A14" s="66" t="s">
        <v>50</v>
      </c>
      <c r="B14" s="61">
        <v>36190</v>
      </c>
      <c r="C14" s="61">
        <v>36648</v>
      </c>
      <c r="D14" s="67">
        <f t="shared" si="0"/>
        <v>101.26554296767063</v>
      </c>
      <c r="E14" s="61">
        <f>11990</f>
        <v>11990</v>
      </c>
      <c r="F14" s="67">
        <f t="shared" si="1"/>
        <v>205.65471226021685</v>
      </c>
    </row>
    <row r="15" spans="1:6" ht="25.5" customHeight="1">
      <c r="A15" s="66" t="s">
        <v>51</v>
      </c>
      <c r="B15" s="61">
        <v>73700</v>
      </c>
      <c r="C15" s="61">
        <v>73764</v>
      </c>
      <c r="D15" s="67">
        <f t="shared" si="0"/>
        <v>100.08683853459972</v>
      </c>
      <c r="E15" s="61">
        <v>66490</v>
      </c>
      <c r="F15" s="67">
        <f t="shared" si="1"/>
        <v>10.93999097608662</v>
      </c>
    </row>
    <row r="16" spans="1:6" ht="25.5" customHeight="1">
      <c r="A16" s="66" t="s">
        <v>52</v>
      </c>
      <c r="B16" s="61">
        <v>28000</v>
      </c>
      <c r="C16" s="61">
        <v>27142</v>
      </c>
      <c r="D16" s="67">
        <f t="shared" si="0"/>
        <v>96.93571428571428</v>
      </c>
      <c r="E16" s="61">
        <v>59178</v>
      </c>
      <c r="F16" s="68">
        <f t="shared" si="1"/>
        <v>-54.13498259488323</v>
      </c>
    </row>
    <row r="17" spans="1:6" ht="25.5" customHeight="1">
      <c r="A17" s="66" t="s">
        <v>53</v>
      </c>
      <c r="B17" s="61">
        <v>8000</v>
      </c>
      <c r="C17" s="61">
        <v>7334</v>
      </c>
      <c r="D17" s="67">
        <f t="shared" si="0"/>
        <v>91.675</v>
      </c>
      <c r="E17" s="61">
        <v>5859</v>
      </c>
      <c r="F17" s="68">
        <f t="shared" si="1"/>
        <v>25.174944529783232</v>
      </c>
    </row>
    <row r="18" spans="1:6" ht="25.5" customHeight="1">
      <c r="A18" s="66" t="s">
        <v>54</v>
      </c>
      <c r="B18" s="61">
        <v>4200</v>
      </c>
      <c r="C18" s="61">
        <v>4027</v>
      </c>
      <c r="D18" s="67">
        <f t="shared" si="0"/>
        <v>95.88095238095238</v>
      </c>
      <c r="E18" s="61">
        <v>2864</v>
      </c>
      <c r="F18" s="68">
        <f t="shared" si="1"/>
        <v>40.607541899441344</v>
      </c>
    </row>
    <row r="19" spans="1:6" ht="25.5" customHeight="1">
      <c r="A19" s="66" t="s">
        <v>55</v>
      </c>
      <c r="B19" s="61">
        <v>60</v>
      </c>
      <c r="C19" s="61"/>
      <c r="D19" s="67">
        <f t="shared" si="0"/>
        <v>0</v>
      </c>
      <c r="E19" s="61"/>
      <c r="F19" s="68"/>
    </row>
    <row r="20" spans="1:6" ht="25.5" customHeight="1">
      <c r="A20" s="66" t="s">
        <v>56</v>
      </c>
      <c r="B20" s="61">
        <v>3650</v>
      </c>
      <c r="C20" s="61">
        <v>3506</v>
      </c>
      <c r="D20" s="67">
        <f t="shared" si="0"/>
        <v>96.05479452054794</v>
      </c>
      <c r="E20" s="61">
        <v>3168</v>
      </c>
      <c r="F20" s="68">
        <f t="shared" si="1"/>
        <v>10.669191919191917</v>
      </c>
    </row>
    <row r="21" spans="1:6" ht="25.5" customHeight="1">
      <c r="A21" s="66" t="s">
        <v>57</v>
      </c>
      <c r="B21" s="61">
        <v>2000</v>
      </c>
      <c r="C21" s="61">
        <v>2345</v>
      </c>
      <c r="D21" s="67">
        <f t="shared" si="0"/>
        <v>117.25000000000001</v>
      </c>
      <c r="E21" s="61">
        <f>2455+217</f>
        <v>2672</v>
      </c>
      <c r="F21" s="68">
        <f t="shared" si="1"/>
        <v>-12.238023952095816</v>
      </c>
    </row>
    <row r="22" spans="1:6" ht="25.5" customHeight="1">
      <c r="A22" s="66" t="s">
        <v>58</v>
      </c>
      <c r="B22" s="61">
        <v>520</v>
      </c>
      <c r="C22" s="61">
        <v>532</v>
      </c>
      <c r="D22" s="67">
        <f t="shared" si="0"/>
        <v>102.30769230769229</v>
      </c>
      <c r="E22" s="61">
        <v>20</v>
      </c>
      <c r="F22" s="67">
        <f t="shared" si="1"/>
        <v>2560</v>
      </c>
    </row>
    <row r="23" spans="1:6" ht="25.5" customHeight="1">
      <c r="A23" s="66" t="s">
        <v>59</v>
      </c>
      <c r="B23" s="61">
        <v>8580</v>
      </c>
      <c r="C23" s="61">
        <v>11656</v>
      </c>
      <c r="D23" s="67">
        <f t="shared" si="0"/>
        <v>135.85081585081585</v>
      </c>
      <c r="E23" s="61">
        <v>4075</v>
      </c>
      <c r="F23" s="67">
        <f t="shared" si="1"/>
        <v>186.0368098159509</v>
      </c>
    </row>
    <row r="24" spans="1:6" ht="25.5" customHeight="1">
      <c r="A24" s="66"/>
      <c r="B24" s="61"/>
      <c r="C24" s="61"/>
      <c r="D24" s="67"/>
      <c r="E24" s="61"/>
      <c r="F24" s="67"/>
    </row>
    <row r="25" spans="1:6" ht="25.5" customHeight="1">
      <c r="A25" s="66"/>
      <c r="B25" s="61"/>
      <c r="C25" s="61"/>
      <c r="D25" s="67"/>
      <c r="E25" s="61"/>
      <c r="F25" s="67"/>
    </row>
    <row r="26" spans="1:6" ht="27" customHeight="1">
      <c r="A26" s="84" t="s">
        <v>188</v>
      </c>
      <c r="B26" s="61">
        <f>SUM(B5:B23)</f>
        <v>619170</v>
      </c>
      <c r="C26" s="61">
        <f>SUM(C5:C23)</f>
        <v>608585</v>
      </c>
      <c r="D26" s="67">
        <f t="shared" si="0"/>
        <v>98.29045334883796</v>
      </c>
      <c r="E26" s="61">
        <f>SUM(E5:E23)</f>
        <v>536932</v>
      </c>
      <c r="F26" s="67">
        <f>C26/E26*100-100</f>
        <v>13.344892835591835</v>
      </c>
    </row>
  </sheetData>
  <sheetProtection/>
  <mergeCells count="1">
    <mergeCell ref="A1:F1"/>
  </mergeCells>
  <printOptions horizontalCentered="1"/>
  <pageMargins left="0.3541666666666667" right="0.3541666666666667" top="0.9840277777777777" bottom="0.7895833333333333" header="0.5111111111111111" footer="0.511111111111111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H1"/>
    </sheetView>
  </sheetViews>
  <sheetFormatPr defaultColWidth="9.00390625" defaultRowHeight="14.25"/>
  <cols>
    <col min="1" max="1" width="21.25390625" style="183" customWidth="1"/>
    <col min="2" max="2" width="11.625" style="183" customWidth="1"/>
    <col min="3" max="3" width="14.50390625" style="193" customWidth="1"/>
    <col min="4" max="4" width="9.875" style="193" customWidth="1"/>
    <col min="5" max="5" width="11.25390625" style="193" customWidth="1"/>
    <col min="6" max="7" width="14.50390625" style="193" customWidth="1"/>
    <col min="8" max="16384" width="9.00390625" style="183" customWidth="1"/>
  </cols>
  <sheetData>
    <row r="1" spans="1:8" ht="45" customHeight="1">
      <c r="A1" s="182" t="s">
        <v>950</v>
      </c>
      <c r="B1" s="182"/>
      <c r="C1" s="182"/>
      <c r="D1" s="182"/>
      <c r="E1" s="182"/>
      <c r="F1" s="182"/>
      <c r="G1" s="182"/>
      <c r="H1" s="182"/>
    </row>
    <row r="2" spans="1:7" ht="22.5" customHeight="1">
      <c r="A2" s="184" t="s">
        <v>951</v>
      </c>
      <c r="B2" s="185"/>
      <c r="C2" s="185"/>
      <c r="D2" s="185"/>
      <c r="E2" s="185"/>
      <c r="F2" s="185"/>
      <c r="G2" s="186"/>
    </row>
    <row r="3" spans="1:8" ht="21" customHeight="1">
      <c r="A3" s="187" t="s">
        <v>952</v>
      </c>
      <c r="B3" s="187" t="s">
        <v>953</v>
      </c>
      <c r="C3" s="187" t="s">
        <v>954</v>
      </c>
      <c r="D3" s="187" t="s">
        <v>955</v>
      </c>
      <c r="E3" s="188" t="s">
        <v>956</v>
      </c>
      <c r="F3" s="187" t="s">
        <v>957</v>
      </c>
      <c r="G3" s="143" t="s">
        <v>958</v>
      </c>
      <c r="H3" s="87" t="s">
        <v>959</v>
      </c>
    </row>
    <row r="4" spans="1:8" ht="21" customHeight="1">
      <c r="A4" s="189" t="s">
        <v>960</v>
      </c>
      <c r="B4" s="189" t="s">
        <v>961</v>
      </c>
      <c r="C4" s="190">
        <v>42.92</v>
      </c>
      <c r="D4" s="190">
        <v>2.5</v>
      </c>
      <c r="E4" s="190">
        <v>3.38</v>
      </c>
      <c r="F4" s="190">
        <v>0</v>
      </c>
      <c r="G4" s="191">
        <v>45.42</v>
      </c>
      <c r="H4" s="192">
        <v>45.42</v>
      </c>
    </row>
  </sheetData>
  <sheetProtection/>
  <mergeCells count="2">
    <mergeCell ref="A1:H1"/>
    <mergeCell ref="A2:G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5"/>
  <sheetViews>
    <sheetView tabSelected="1" zoomScalePageLayoutView="0" workbookViewId="0" topLeftCell="B1">
      <selection activeCell="G7" sqref="G7"/>
    </sheetView>
  </sheetViews>
  <sheetFormatPr defaultColWidth="9.00390625" defaultRowHeight="14.25"/>
  <cols>
    <col min="1" max="1" width="14.125" style="207" hidden="1" customWidth="1"/>
    <col min="2" max="2" width="22.875" style="207" customWidth="1"/>
    <col min="3" max="3" width="18.875" style="207" hidden="1" customWidth="1"/>
    <col min="4" max="4" width="10.50390625" style="207" customWidth="1"/>
    <col min="5" max="5" width="13.25390625" style="207" hidden="1" customWidth="1"/>
    <col min="6" max="6" width="15.625" style="207" hidden="1" customWidth="1"/>
    <col min="7" max="7" width="11.00390625" style="208" customWidth="1"/>
    <col min="8" max="8" width="10.50390625" style="208" customWidth="1"/>
    <col min="9" max="9" width="10.75390625" style="208" customWidth="1"/>
    <col min="10" max="10" width="9.25390625" style="208" customWidth="1"/>
    <col min="11" max="11" width="14.50390625" style="208" hidden="1" customWidth="1"/>
    <col min="12" max="12" width="14.50390625" style="208" customWidth="1"/>
    <col min="13" max="14" width="11.50390625" style="208" hidden="1" customWidth="1"/>
    <col min="15" max="15" width="13.00390625" style="208" hidden="1" customWidth="1"/>
    <col min="16" max="18" width="14.50390625" style="208" hidden="1" customWidth="1"/>
    <col min="19" max="19" width="11.75390625" style="208" hidden="1" customWidth="1"/>
    <col min="20" max="20" width="10.875" style="208" customWidth="1"/>
    <col min="21" max="16384" width="9.00390625" style="207" customWidth="1"/>
  </cols>
  <sheetData>
    <row r="1" spans="1:20" s="183" customFormat="1" ht="66.75" customHeight="1">
      <c r="A1" s="182" t="s">
        <v>962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1:20" s="183" customFormat="1" ht="22.5" customHeight="1">
      <c r="A2" s="185" t="s">
        <v>951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94"/>
    </row>
    <row r="3" spans="1:20" s="199" customFormat="1" ht="55.5" customHeight="1">
      <c r="A3" s="195" t="s">
        <v>963</v>
      </c>
      <c r="B3" s="195" t="s">
        <v>952</v>
      </c>
      <c r="C3" s="195" t="s">
        <v>964</v>
      </c>
      <c r="D3" s="195" t="s">
        <v>953</v>
      </c>
      <c r="E3" s="195" t="s">
        <v>965</v>
      </c>
      <c r="F3" s="195" t="s">
        <v>966</v>
      </c>
      <c r="G3" s="195" t="s">
        <v>967</v>
      </c>
      <c r="H3" s="195" t="s">
        <v>955</v>
      </c>
      <c r="I3" s="196" t="s">
        <v>956</v>
      </c>
      <c r="J3" s="195" t="s">
        <v>957</v>
      </c>
      <c r="K3" s="195" t="s">
        <v>968</v>
      </c>
      <c r="L3" s="195" t="s">
        <v>958</v>
      </c>
      <c r="M3" s="195" t="s">
        <v>969</v>
      </c>
      <c r="N3" s="195" t="s">
        <v>970</v>
      </c>
      <c r="O3" s="195" t="s">
        <v>971</v>
      </c>
      <c r="P3" s="195" t="s">
        <v>972</v>
      </c>
      <c r="Q3" s="195" t="s">
        <v>973</v>
      </c>
      <c r="R3" s="195" t="s">
        <v>974</v>
      </c>
      <c r="S3" s="197" t="s">
        <v>975</v>
      </c>
      <c r="T3" s="198" t="s">
        <v>959</v>
      </c>
    </row>
    <row r="4" spans="1:20" s="199" customFormat="1" ht="55.5" customHeight="1">
      <c r="A4" s="200" t="s">
        <v>736</v>
      </c>
      <c r="B4" s="201" t="s">
        <v>960</v>
      </c>
      <c r="C4" s="201"/>
      <c r="D4" s="201" t="s">
        <v>976</v>
      </c>
      <c r="E4" s="201"/>
      <c r="F4" s="201"/>
      <c r="G4" s="202">
        <v>8.22</v>
      </c>
      <c r="H4" s="202">
        <f>3+2.25</f>
        <v>5.25</v>
      </c>
      <c r="I4" s="202">
        <v>2.25</v>
      </c>
      <c r="J4" s="202" t="s">
        <v>977</v>
      </c>
      <c r="K4" s="202">
        <v>934.338586</v>
      </c>
      <c r="L4" s="202">
        <v>11.22</v>
      </c>
      <c r="M4" s="203"/>
      <c r="N4" s="204"/>
      <c r="O4" s="204"/>
      <c r="P4" s="204"/>
      <c r="Q4" s="204"/>
      <c r="R4" s="205">
        <v>157864</v>
      </c>
      <c r="S4" s="200"/>
      <c r="T4" s="206">
        <v>11.22</v>
      </c>
    </row>
    <row r="5" spans="11:17" ht="14.25" customHeight="1">
      <c r="K5" s="208">
        <v>168.1</v>
      </c>
      <c r="Q5" s="208">
        <v>7000</v>
      </c>
    </row>
  </sheetData>
  <sheetProtection/>
  <mergeCells count="2">
    <mergeCell ref="A1:T1"/>
    <mergeCell ref="A2:S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pane xSplit="1" ySplit="4" topLeftCell="B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I10" sqref="I10"/>
    </sheetView>
  </sheetViews>
  <sheetFormatPr defaultColWidth="9.00390625" defaultRowHeight="16.5" customHeight="1"/>
  <cols>
    <col min="1" max="1" width="28.75390625" style="0" customWidth="1"/>
    <col min="2" max="2" width="11.75390625" style="0" customWidth="1"/>
    <col min="3" max="3" width="9.875" style="0" customWidth="1"/>
    <col min="4" max="4" width="9.375" style="0" customWidth="1"/>
    <col min="5" max="5" width="10.75390625" style="0" customWidth="1"/>
    <col min="6" max="6" width="11.75390625" style="0" customWidth="1"/>
  </cols>
  <sheetData>
    <row r="1" spans="1:6" ht="19.5" customHeight="1">
      <c r="A1" s="148" t="s">
        <v>168</v>
      </c>
      <c r="B1" s="148"/>
      <c r="C1" s="148"/>
      <c r="D1" s="148"/>
      <c r="E1" s="148"/>
      <c r="F1" s="148"/>
    </row>
    <row r="2" spans="1:6" ht="26.25" customHeight="1">
      <c r="A2" s="22"/>
      <c r="B2" s="22"/>
      <c r="C2" s="22"/>
      <c r="D2" s="22"/>
      <c r="E2" s="22"/>
      <c r="F2" s="11" t="s">
        <v>83</v>
      </c>
    </row>
    <row r="3" spans="1:6" s="1" customFormat="1" ht="28.5" customHeight="1">
      <c r="A3" s="35" t="s">
        <v>98</v>
      </c>
      <c r="B3" s="35" t="s">
        <v>161</v>
      </c>
      <c r="C3" s="36" t="s">
        <v>162</v>
      </c>
      <c r="D3" s="37" t="s">
        <v>19</v>
      </c>
      <c r="E3" s="35" t="s">
        <v>96</v>
      </c>
      <c r="F3" s="35" t="s">
        <v>62</v>
      </c>
    </row>
    <row r="4" spans="1:6" s="1" customFormat="1" ht="28.5" customHeight="1">
      <c r="A4" s="48" t="s">
        <v>63</v>
      </c>
      <c r="B4" s="110">
        <v>470</v>
      </c>
      <c r="C4" s="110">
        <v>470</v>
      </c>
      <c r="D4" s="50">
        <f>C4/B4*100</f>
        <v>100</v>
      </c>
      <c r="E4" s="43"/>
      <c r="F4" s="40"/>
    </row>
    <row r="5" spans="1:6" s="1" customFormat="1" ht="28.5" customHeight="1">
      <c r="A5" s="48" t="s">
        <v>64</v>
      </c>
      <c r="B5" s="110">
        <v>300</v>
      </c>
      <c r="C5" s="110">
        <v>256</v>
      </c>
      <c r="D5" s="50">
        <f aca="true" t="shared" si="0" ref="D5:D21">C5/B5*100</f>
        <v>85.33333333333334</v>
      </c>
      <c r="E5" s="43">
        <v>1232</v>
      </c>
      <c r="F5" s="40">
        <f aca="true" t="shared" si="1" ref="F5:F21">C5/E5*100-100</f>
        <v>-79.22077922077922</v>
      </c>
    </row>
    <row r="6" spans="1:6" s="1" customFormat="1" ht="28.5" customHeight="1">
      <c r="A6" s="48" t="s">
        <v>169</v>
      </c>
      <c r="B6" s="110">
        <v>1000</v>
      </c>
      <c r="C6" s="110">
        <v>1090</v>
      </c>
      <c r="D6" s="50">
        <f t="shared" si="0"/>
        <v>109.00000000000001</v>
      </c>
      <c r="E6" s="43">
        <v>868</v>
      </c>
      <c r="F6" s="40">
        <f t="shared" si="1"/>
        <v>25.57603686635946</v>
      </c>
    </row>
    <row r="7" spans="1:6" s="1" customFormat="1" ht="28.5" customHeight="1">
      <c r="A7" s="51" t="s">
        <v>170</v>
      </c>
      <c r="B7" s="110">
        <v>170000</v>
      </c>
      <c r="C7" s="110">
        <v>163863</v>
      </c>
      <c r="D7" s="50">
        <f t="shared" si="0"/>
        <v>96.39</v>
      </c>
      <c r="E7" s="52">
        <v>122932</v>
      </c>
      <c r="F7" s="40">
        <f t="shared" si="1"/>
        <v>33.29564311977353</v>
      </c>
    </row>
    <row r="8" spans="1:6" s="1" customFormat="1" ht="28.5" customHeight="1">
      <c r="A8" s="48" t="s">
        <v>171</v>
      </c>
      <c r="B8" s="110">
        <v>6000</v>
      </c>
      <c r="C8" s="110">
        <v>5833</v>
      </c>
      <c r="D8" s="50">
        <f t="shared" si="0"/>
        <v>97.21666666666667</v>
      </c>
      <c r="E8" s="52">
        <v>3057</v>
      </c>
      <c r="F8" s="40">
        <f t="shared" si="1"/>
        <v>90.80798168138696</v>
      </c>
    </row>
    <row r="9" spans="1:6" s="1" customFormat="1" ht="28.5" customHeight="1">
      <c r="A9" s="48" t="s">
        <v>172</v>
      </c>
      <c r="B9" s="110">
        <v>350</v>
      </c>
      <c r="C9" s="110">
        <v>298</v>
      </c>
      <c r="D9" s="50">
        <f t="shared" si="0"/>
        <v>85.14285714285714</v>
      </c>
      <c r="E9" s="43">
        <v>241</v>
      </c>
      <c r="F9" s="40">
        <f t="shared" si="1"/>
        <v>23.651452282157678</v>
      </c>
    </row>
    <row r="10" spans="1:6" s="1" customFormat="1" ht="28.5" customHeight="1">
      <c r="A10" s="48" t="s">
        <v>173</v>
      </c>
      <c r="B10" s="110">
        <v>800</v>
      </c>
      <c r="C10" s="110">
        <v>1056</v>
      </c>
      <c r="D10" s="50">
        <f t="shared" si="0"/>
        <v>132</v>
      </c>
      <c r="E10" s="43">
        <v>784</v>
      </c>
      <c r="F10" s="40">
        <f t="shared" si="1"/>
        <v>34.69387755102039</v>
      </c>
    </row>
    <row r="11" spans="1:6" s="1" customFormat="1" ht="28.5" customHeight="1">
      <c r="A11" s="48" t="s">
        <v>174</v>
      </c>
      <c r="B11" s="110">
        <v>4500</v>
      </c>
      <c r="C11" s="110">
        <v>5046</v>
      </c>
      <c r="D11" s="50">
        <f t="shared" si="0"/>
        <v>112.13333333333333</v>
      </c>
      <c r="E11" s="52">
        <v>3035</v>
      </c>
      <c r="F11" s="40">
        <f t="shared" si="1"/>
        <v>66.26029654036242</v>
      </c>
    </row>
    <row r="12" spans="1:6" s="1" customFormat="1" ht="28.5" customHeight="1">
      <c r="A12" s="51" t="s">
        <v>175</v>
      </c>
      <c r="B12" s="110">
        <v>23000</v>
      </c>
      <c r="C12" s="110">
        <v>22729</v>
      </c>
      <c r="D12" s="50">
        <f t="shared" si="0"/>
        <v>98.82173913043478</v>
      </c>
      <c r="E12" s="43">
        <f>25355-322</f>
        <v>25033</v>
      </c>
      <c r="F12" s="40">
        <f t="shared" si="1"/>
        <v>-9.203850916789833</v>
      </c>
    </row>
    <row r="13" spans="1:6" s="1" customFormat="1" ht="28.5" customHeight="1">
      <c r="A13" s="51"/>
      <c r="B13" s="110"/>
      <c r="C13" s="110"/>
      <c r="D13" s="50"/>
      <c r="E13" s="49"/>
      <c r="F13" s="40"/>
    </row>
    <row r="14" spans="1:6" s="1" customFormat="1" ht="28.5" customHeight="1">
      <c r="A14" s="51"/>
      <c r="B14" s="110"/>
      <c r="C14" s="110"/>
      <c r="D14" s="50"/>
      <c r="E14" s="49"/>
      <c r="F14" s="40"/>
    </row>
    <row r="15" spans="1:6" s="1" customFormat="1" ht="28.5" customHeight="1">
      <c r="A15" s="51"/>
      <c r="B15" s="110"/>
      <c r="C15" s="110"/>
      <c r="D15" s="50"/>
      <c r="E15" s="49"/>
      <c r="F15" s="40"/>
    </row>
    <row r="16" spans="1:6" s="1" customFormat="1" ht="28.5" customHeight="1">
      <c r="A16" s="51"/>
      <c r="B16" s="110"/>
      <c r="C16" s="110"/>
      <c r="D16" s="50"/>
      <c r="E16" s="49"/>
      <c r="F16" s="40"/>
    </row>
    <row r="17" spans="1:6" s="1" customFormat="1" ht="28.5" customHeight="1">
      <c r="A17" s="51"/>
      <c r="B17" s="110"/>
      <c r="C17" s="110"/>
      <c r="D17" s="50"/>
      <c r="E17" s="49"/>
      <c r="F17" s="40"/>
    </row>
    <row r="18" spans="1:6" s="1" customFormat="1" ht="28.5" customHeight="1">
      <c r="A18" s="51"/>
      <c r="B18" s="110"/>
      <c r="C18" s="110"/>
      <c r="D18" s="50"/>
      <c r="E18" s="49"/>
      <c r="F18" s="40"/>
    </row>
    <row r="19" spans="1:6" s="1" customFormat="1" ht="28.5" customHeight="1">
      <c r="A19" s="8"/>
      <c r="B19" s="43"/>
      <c r="C19" s="43"/>
      <c r="D19" s="50"/>
      <c r="E19" s="43"/>
      <c r="F19" s="40"/>
    </row>
    <row r="20" spans="1:6" s="1" customFormat="1" ht="28.5" customHeight="1">
      <c r="A20" s="8"/>
      <c r="B20" s="43"/>
      <c r="C20" s="43"/>
      <c r="D20" s="50"/>
      <c r="E20" s="43"/>
      <c r="F20" s="40"/>
    </row>
    <row r="21" spans="1:6" s="1" customFormat="1" ht="28.5" customHeight="1">
      <c r="A21" s="85" t="s">
        <v>189</v>
      </c>
      <c r="B21" s="43">
        <f>SUM(B4:B12)</f>
        <v>206420</v>
      </c>
      <c r="C21" s="43">
        <f>SUM(C4:C12)</f>
        <v>200641</v>
      </c>
      <c r="D21" s="50">
        <f t="shared" si="0"/>
        <v>97.20036818137777</v>
      </c>
      <c r="E21" s="43">
        <f>SUM(E4:E12)</f>
        <v>157182</v>
      </c>
      <c r="F21" s="40">
        <f t="shared" si="1"/>
        <v>27.648840197987056</v>
      </c>
    </row>
    <row r="22" ht="15.75" customHeight="1"/>
    <row r="23" spans="2:6" ht="16.5" customHeight="1">
      <c r="B23" s="6"/>
      <c r="C23" s="6"/>
      <c r="D23" s="6"/>
      <c r="E23" s="6"/>
      <c r="F23" s="6"/>
    </row>
    <row r="24" spans="2:6" ht="16.5" customHeight="1">
      <c r="B24" s="6"/>
      <c r="C24" s="6"/>
      <c r="D24" s="6"/>
      <c r="E24" s="6"/>
      <c r="F24" s="6"/>
    </row>
    <row r="25" spans="2:6" ht="16.5" customHeight="1">
      <c r="B25" s="6"/>
      <c r="C25" s="6"/>
      <c r="D25" s="6"/>
      <c r="E25" s="6"/>
      <c r="F25" s="6"/>
    </row>
  </sheetData>
  <sheetProtection/>
  <mergeCells count="1">
    <mergeCell ref="A1:F1"/>
  </mergeCells>
  <printOptions/>
  <pageMargins left="0.7479166666666667" right="0.15694444444444444" top="0.9840277777777777" bottom="0.6597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1" ySplit="4" topLeftCell="B5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C23" sqref="C23"/>
    </sheetView>
  </sheetViews>
  <sheetFormatPr defaultColWidth="9.00390625" defaultRowHeight="14.25"/>
  <cols>
    <col min="1" max="1" width="30.50390625" style="0" customWidth="1"/>
    <col min="2" max="2" width="11.50390625" style="0" customWidth="1"/>
    <col min="3" max="3" width="8.75390625" style="0" customWidth="1"/>
    <col min="4" max="4" width="8.625" style="0" customWidth="1"/>
    <col min="5" max="5" width="11.50390625" style="0" customWidth="1"/>
    <col min="6" max="6" width="8.875" style="0" customWidth="1"/>
  </cols>
  <sheetData>
    <row r="1" spans="1:6" ht="22.5">
      <c r="A1" s="152" t="s">
        <v>694</v>
      </c>
      <c r="B1" s="152"/>
      <c r="C1" s="152"/>
      <c r="D1" s="152"/>
      <c r="E1" s="152"/>
      <c r="F1" s="152"/>
    </row>
    <row r="2" spans="1:5" ht="14.25">
      <c r="A2" s="12"/>
      <c r="B2" s="12"/>
      <c r="C2" s="12"/>
      <c r="D2" s="12"/>
      <c r="E2" s="12"/>
    </row>
    <row r="3" spans="1:6" ht="14.25">
      <c r="A3" s="12"/>
      <c r="B3" s="12"/>
      <c r="C3" s="12"/>
      <c r="D3" s="12"/>
      <c r="E3" s="12"/>
      <c r="F3" s="11" t="s">
        <v>83</v>
      </c>
    </row>
    <row r="4" spans="1:6" s="53" customFormat="1" ht="24" customHeight="1">
      <c r="A4" s="111" t="s">
        <v>60</v>
      </c>
      <c r="B4" s="112" t="s">
        <v>689</v>
      </c>
      <c r="C4" s="112" t="s">
        <v>155</v>
      </c>
      <c r="D4" s="112" t="s">
        <v>19</v>
      </c>
      <c r="E4" s="112" t="s">
        <v>96</v>
      </c>
      <c r="F4" s="114" t="s">
        <v>62</v>
      </c>
    </row>
    <row r="5" spans="1:6" ht="24" customHeight="1">
      <c r="A5" s="13" t="s">
        <v>65</v>
      </c>
      <c r="B5" s="65">
        <v>700</v>
      </c>
      <c r="C5" s="65">
        <v>818</v>
      </c>
      <c r="D5" s="117">
        <f aca="true" t="shared" si="0" ref="D5:D15">C5/B5*100</f>
        <v>116.85714285714286</v>
      </c>
      <c r="E5" s="54">
        <v>340</v>
      </c>
      <c r="F5" s="64">
        <f>C5/E5*100-100</f>
        <v>140.58823529411762</v>
      </c>
    </row>
    <row r="6" spans="1:6" ht="24" customHeight="1">
      <c r="A6" s="13" t="s">
        <v>66</v>
      </c>
      <c r="B6" s="59">
        <v>410</v>
      </c>
      <c r="C6" s="59">
        <v>411</v>
      </c>
      <c r="D6" s="63">
        <f t="shared" si="0"/>
        <v>100.2439024390244</v>
      </c>
      <c r="E6" s="54">
        <v>128</v>
      </c>
      <c r="F6" s="64">
        <f aca="true" t="shared" si="1" ref="F6:F27">C6/E6*100-100</f>
        <v>221.09375</v>
      </c>
    </row>
    <row r="7" spans="1:6" ht="24" customHeight="1">
      <c r="A7" s="13" t="s">
        <v>67</v>
      </c>
      <c r="B7" s="59">
        <v>290</v>
      </c>
      <c r="C7" s="59">
        <v>407</v>
      </c>
      <c r="D7" s="63">
        <f t="shared" si="0"/>
        <v>140.3448275862069</v>
      </c>
      <c r="E7" s="54">
        <v>212</v>
      </c>
      <c r="F7" s="64">
        <f t="shared" si="1"/>
        <v>91.98113207547169</v>
      </c>
    </row>
    <row r="8" spans="1:6" ht="24" customHeight="1">
      <c r="A8" s="13" t="s">
        <v>68</v>
      </c>
      <c r="B8" s="59">
        <f>SUM(B9:B15)</f>
        <v>184100</v>
      </c>
      <c r="C8" s="59">
        <f>SUM(C9:C15)</f>
        <v>171150</v>
      </c>
      <c r="D8" s="63">
        <f t="shared" si="0"/>
        <v>92.9657794676806</v>
      </c>
      <c r="E8" s="59">
        <f>SUM(E9:E15)</f>
        <v>144265</v>
      </c>
      <c r="F8" s="64">
        <f t="shared" si="1"/>
        <v>18.6358437597477</v>
      </c>
    </row>
    <row r="9" spans="1:6" ht="24" customHeight="1">
      <c r="A9" s="13" t="s">
        <v>69</v>
      </c>
      <c r="B9" s="58">
        <v>170000</v>
      </c>
      <c r="C9" s="58">
        <v>158265</v>
      </c>
      <c r="D9" s="63">
        <f t="shared" si="0"/>
        <v>93.09705882352941</v>
      </c>
      <c r="E9" s="54">
        <f>128352+5979</f>
        <v>134331</v>
      </c>
      <c r="F9" s="64">
        <f t="shared" si="1"/>
        <v>17.817182928735733</v>
      </c>
    </row>
    <row r="10" spans="1:6" ht="24" customHeight="1">
      <c r="A10" s="13" t="s">
        <v>70</v>
      </c>
      <c r="B10" s="58">
        <v>700</v>
      </c>
      <c r="C10" s="58">
        <v>700</v>
      </c>
      <c r="D10" s="63">
        <f t="shared" si="0"/>
        <v>100</v>
      </c>
      <c r="E10" s="54">
        <v>600</v>
      </c>
      <c r="F10" s="64">
        <f t="shared" si="1"/>
        <v>16.66666666666667</v>
      </c>
    </row>
    <row r="11" spans="1:6" ht="24" customHeight="1">
      <c r="A11" s="13" t="s">
        <v>71</v>
      </c>
      <c r="B11" s="58">
        <v>6000</v>
      </c>
      <c r="C11" s="58">
        <v>5321</v>
      </c>
      <c r="D11" s="63">
        <f t="shared" si="0"/>
        <v>88.68333333333334</v>
      </c>
      <c r="E11" s="54">
        <f>10695-5980</f>
        <v>4715</v>
      </c>
      <c r="F11" s="64">
        <f t="shared" si="1"/>
        <v>12.852598091198303</v>
      </c>
    </row>
    <row r="12" spans="1:6" ht="24" customHeight="1">
      <c r="A12" s="13" t="s">
        <v>72</v>
      </c>
      <c r="B12" s="58">
        <v>150</v>
      </c>
      <c r="C12" s="58">
        <v>106</v>
      </c>
      <c r="D12" s="63">
        <f t="shared" si="0"/>
        <v>70.66666666666667</v>
      </c>
      <c r="E12" s="54">
        <v>27</v>
      </c>
      <c r="F12" s="64">
        <f t="shared" si="1"/>
        <v>292.5925925925926</v>
      </c>
    </row>
    <row r="13" spans="1:6" ht="24" customHeight="1">
      <c r="A13" s="13" t="s">
        <v>73</v>
      </c>
      <c r="B13" s="58">
        <v>2000</v>
      </c>
      <c r="C13" s="58">
        <v>1255</v>
      </c>
      <c r="D13" s="63">
        <f t="shared" si="0"/>
        <v>62.74999999999999</v>
      </c>
      <c r="E13" s="54">
        <v>2748</v>
      </c>
      <c r="F13" s="64">
        <f t="shared" si="1"/>
        <v>-54.33042212518195</v>
      </c>
    </row>
    <row r="14" spans="1:6" ht="24" customHeight="1">
      <c r="A14" s="13" t="s">
        <v>74</v>
      </c>
      <c r="B14" s="58">
        <v>3500</v>
      </c>
      <c r="C14" s="58">
        <v>3922</v>
      </c>
      <c r="D14" s="63">
        <f t="shared" si="0"/>
        <v>112.05714285714285</v>
      </c>
      <c r="E14" s="54">
        <v>1844</v>
      </c>
      <c r="F14" s="64">
        <f t="shared" si="1"/>
        <v>112.68980477223428</v>
      </c>
    </row>
    <row r="15" spans="1:6" ht="24" customHeight="1">
      <c r="A15" s="13" t="s">
        <v>176</v>
      </c>
      <c r="B15" s="58">
        <v>1750</v>
      </c>
      <c r="C15" s="58">
        <v>1581</v>
      </c>
      <c r="D15" s="63">
        <f t="shared" si="0"/>
        <v>90.34285714285714</v>
      </c>
      <c r="E15" s="54"/>
      <c r="F15" s="64"/>
    </row>
    <row r="16" spans="1:6" ht="24" customHeight="1">
      <c r="A16" s="13" t="s">
        <v>75</v>
      </c>
      <c r="B16" s="58">
        <v>70</v>
      </c>
      <c r="C16" s="58"/>
      <c r="D16" s="63"/>
      <c r="E16" s="54">
        <v>71</v>
      </c>
      <c r="F16" s="64">
        <f t="shared" si="1"/>
        <v>-100</v>
      </c>
    </row>
    <row r="17" spans="1:6" ht="24" customHeight="1">
      <c r="A17" s="13" t="s">
        <v>76</v>
      </c>
      <c r="B17" s="58">
        <v>70</v>
      </c>
      <c r="C17" s="58"/>
      <c r="D17" s="63"/>
      <c r="E17" s="54">
        <v>71</v>
      </c>
      <c r="F17" s="64">
        <f t="shared" si="1"/>
        <v>-100</v>
      </c>
    </row>
    <row r="18" spans="1:6" ht="24" customHeight="1">
      <c r="A18" s="13" t="s">
        <v>77</v>
      </c>
      <c r="B18" s="58">
        <v>40</v>
      </c>
      <c r="C18" s="58">
        <v>33</v>
      </c>
      <c r="D18" s="63">
        <f aca="true" t="shared" si="2" ref="D18:D23">C18/B18*100</f>
        <v>82.5</v>
      </c>
      <c r="E18" s="54">
        <v>45</v>
      </c>
      <c r="F18" s="64">
        <f t="shared" si="1"/>
        <v>-26.66666666666667</v>
      </c>
    </row>
    <row r="19" spans="1:6" ht="24" customHeight="1">
      <c r="A19" s="13" t="s">
        <v>78</v>
      </c>
      <c r="B19" s="58">
        <v>25</v>
      </c>
      <c r="C19" s="58">
        <v>23</v>
      </c>
      <c r="D19" s="63">
        <f t="shared" si="2"/>
        <v>92</v>
      </c>
      <c r="E19" s="54">
        <v>33</v>
      </c>
      <c r="F19" s="64">
        <f t="shared" si="1"/>
        <v>-30.303030303030297</v>
      </c>
    </row>
    <row r="20" spans="1:6" ht="24" customHeight="1">
      <c r="A20" s="13" t="s">
        <v>79</v>
      </c>
      <c r="B20" s="58">
        <v>15</v>
      </c>
      <c r="C20" s="65">
        <v>10</v>
      </c>
      <c r="D20" s="63">
        <f t="shared" si="2"/>
        <v>66.66666666666666</v>
      </c>
      <c r="E20" s="54">
        <v>12</v>
      </c>
      <c r="F20" s="64">
        <f t="shared" si="1"/>
        <v>-16.666666666666657</v>
      </c>
    </row>
    <row r="21" spans="1:6" ht="24" customHeight="1">
      <c r="A21" s="13" t="s">
        <v>80</v>
      </c>
      <c r="B21" s="58">
        <f>SUM(B22:B23)</f>
        <v>22800</v>
      </c>
      <c r="C21" s="58">
        <f>SUM(C22:C23)</f>
        <v>31967</v>
      </c>
      <c r="D21" s="63">
        <f t="shared" si="2"/>
        <v>140.2061403508772</v>
      </c>
      <c r="E21" s="65">
        <f>SUM(E22:E23)</f>
        <v>36993</v>
      </c>
      <c r="F21" s="64">
        <f t="shared" si="1"/>
        <v>-13.58635417511421</v>
      </c>
    </row>
    <row r="22" spans="1:6" ht="24" customHeight="1">
      <c r="A22" s="13" t="s">
        <v>81</v>
      </c>
      <c r="B22" s="58">
        <v>2800</v>
      </c>
      <c r="C22" s="58">
        <f>2701-105</f>
        <v>2596</v>
      </c>
      <c r="D22" s="63">
        <f t="shared" si="2"/>
        <v>92.71428571428572</v>
      </c>
      <c r="E22" s="54">
        <v>3197</v>
      </c>
      <c r="F22" s="64">
        <f t="shared" si="1"/>
        <v>-18.798873944322807</v>
      </c>
    </row>
    <row r="23" spans="1:6" ht="24" customHeight="1">
      <c r="A23" s="13" t="s">
        <v>82</v>
      </c>
      <c r="B23" s="58">
        <v>20000</v>
      </c>
      <c r="C23" s="58">
        <f>29266+105</f>
        <v>29371</v>
      </c>
      <c r="D23" s="63">
        <f t="shared" si="2"/>
        <v>146.855</v>
      </c>
      <c r="E23" s="54">
        <v>33796</v>
      </c>
      <c r="F23" s="64">
        <f t="shared" si="1"/>
        <v>-13.093265475204163</v>
      </c>
    </row>
    <row r="24" spans="1:6" ht="24" customHeight="1">
      <c r="A24" s="13"/>
      <c r="B24" s="58"/>
      <c r="C24" s="58"/>
      <c r="D24" s="63"/>
      <c r="E24" s="54"/>
      <c r="F24" s="64"/>
    </row>
    <row r="25" spans="1:6" ht="24" customHeight="1">
      <c r="A25" s="13"/>
      <c r="B25" s="58"/>
      <c r="C25" s="58"/>
      <c r="D25" s="63"/>
      <c r="E25" s="54"/>
      <c r="F25" s="64"/>
    </row>
    <row r="26" spans="1:6" ht="24" customHeight="1">
      <c r="A26" s="14"/>
      <c r="B26" s="58"/>
      <c r="C26" s="58"/>
      <c r="D26" s="63"/>
      <c r="E26" s="65"/>
      <c r="F26" s="64"/>
    </row>
    <row r="27" spans="1:6" ht="24" customHeight="1">
      <c r="A27" s="15" t="s">
        <v>189</v>
      </c>
      <c r="B27" s="59">
        <f>B5+B8+B16+B18+B21</f>
        <v>207710</v>
      </c>
      <c r="C27" s="59">
        <f>C5+C8+C16+C18+C21</f>
        <v>203968</v>
      </c>
      <c r="D27" s="63">
        <f>C27/B27*100</f>
        <v>98.19844976168697</v>
      </c>
      <c r="E27" s="59">
        <f>E5+E8+E16+E18+E21</f>
        <v>181714</v>
      </c>
      <c r="F27" s="64">
        <f t="shared" si="1"/>
        <v>12.246717369052476</v>
      </c>
    </row>
    <row r="28" spans="1:6" ht="16.5" customHeight="1">
      <c r="A28" s="17" t="s">
        <v>177</v>
      </c>
      <c r="B28" s="17"/>
      <c r="C28" s="17"/>
      <c r="D28" s="17"/>
      <c r="E28" s="17"/>
      <c r="F28" s="17"/>
    </row>
    <row r="29" spans="1:6" ht="14.25">
      <c r="A29" s="151"/>
      <c r="B29" s="151"/>
      <c r="C29" s="151"/>
      <c r="D29" s="151"/>
      <c r="E29" s="151"/>
      <c r="F29" s="151"/>
    </row>
    <row r="30" spans="2:6" ht="14.25">
      <c r="B30" s="6"/>
      <c r="C30" s="6"/>
      <c r="D30" s="6"/>
      <c r="E30" s="6"/>
      <c r="F30" s="6"/>
    </row>
    <row r="31" spans="2:6" ht="14.25">
      <c r="B31" s="6"/>
      <c r="C31" s="6"/>
      <c r="D31" s="6"/>
      <c r="E31" s="6"/>
      <c r="F31" s="6"/>
    </row>
    <row r="32" spans="2:6" ht="14.25">
      <c r="B32" s="6"/>
      <c r="C32" s="6"/>
      <c r="D32" s="6"/>
      <c r="E32" s="6"/>
      <c r="F32" s="6"/>
    </row>
    <row r="33" spans="2:6" ht="14.25">
      <c r="B33" s="6"/>
      <c r="C33" s="6"/>
      <c r="D33" s="6"/>
      <c r="E33" s="6"/>
      <c r="F33" s="6"/>
    </row>
  </sheetData>
  <sheetProtection/>
  <mergeCells count="2">
    <mergeCell ref="A29:F29"/>
    <mergeCell ref="A1:F1"/>
  </mergeCells>
  <conditionalFormatting sqref="A18:A19 A5:A16">
    <cfRule type="cellIs" priority="1" dxfId="1" operator="equal" stopIfTrue="1">
      <formula>0</formula>
    </cfRule>
  </conditionalFormatting>
  <printOptions/>
  <pageMargins left="0.75" right="0.75" top="1" bottom="0.659722222222222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xSplit="1" ySplit="3" topLeftCell="B4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C22" sqref="C22"/>
    </sheetView>
  </sheetViews>
  <sheetFormatPr defaultColWidth="9.00390625" defaultRowHeight="16.5" customHeight="1"/>
  <cols>
    <col min="1" max="1" width="28.625" style="0" customWidth="1"/>
    <col min="2" max="2" width="12.00390625" style="0" customWidth="1"/>
    <col min="3" max="3" width="11.375" style="0" customWidth="1"/>
    <col min="4" max="4" width="9.375" style="0" customWidth="1"/>
    <col min="5" max="5" width="10.375" style="0" customWidth="1"/>
    <col min="6" max="6" width="9.25390625" style="0" customWidth="1"/>
  </cols>
  <sheetData>
    <row r="1" spans="1:6" ht="19.5" customHeight="1">
      <c r="A1" s="153" t="s">
        <v>179</v>
      </c>
      <c r="B1" s="153"/>
      <c r="C1" s="153"/>
      <c r="D1" s="153"/>
      <c r="E1" s="153"/>
      <c r="F1" s="153"/>
    </row>
    <row r="2" spans="1:6" ht="26.25" customHeight="1">
      <c r="A2" s="2"/>
      <c r="B2" s="2"/>
      <c r="C2" s="2"/>
      <c r="D2" s="2"/>
      <c r="E2" s="2"/>
      <c r="F2" s="20" t="s">
        <v>83</v>
      </c>
    </row>
    <row r="3" spans="1:6" s="1" customFormat="1" ht="25.5" customHeight="1">
      <c r="A3" s="4" t="s">
        <v>60</v>
      </c>
      <c r="B3" s="5" t="s">
        <v>154</v>
      </c>
      <c r="C3" s="4" t="s">
        <v>18</v>
      </c>
      <c r="D3" s="4" t="s">
        <v>19</v>
      </c>
      <c r="E3" s="5" t="s">
        <v>185</v>
      </c>
      <c r="F3" s="4" t="s">
        <v>62</v>
      </c>
    </row>
    <row r="4" spans="1:6" s="1" customFormat="1" ht="25.5" customHeight="1">
      <c r="A4" s="69" t="s">
        <v>84</v>
      </c>
      <c r="B4" s="57">
        <v>242400</v>
      </c>
      <c r="C4" s="61">
        <f>286416+6385</f>
        <v>292801</v>
      </c>
      <c r="D4" s="67">
        <f>C4/B4*100</f>
        <v>120.79249174917493</v>
      </c>
      <c r="E4" s="54">
        <v>102648</v>
      </c>
      <c r="F4" s="62">
        <f aca="true" t="shared" si="0" ref="F4:F25">C4/E4*100-100</f>
        <v>185.24764242849352</v>
      </c>
    </row>
    <row r="5" spans="1:6" s="1" customFormat="1" ht="25.5" customHeight="1">
      <c r="A5" s="69" t="s">
        <v>85</v>
      </c>
      <c r="B5" s="57">
        <v>57390</v>
      </c>
      <c r="C5" s="61">
        <v>52459</v>
      </c>
      <c r="D5" s="67">
        <f aca="true" t="shared" si="1" ref="D5:D25">C5/B5*100</f>
        <v>91.4079107858512</v>
      </c>
      <c r="E5" s="54">
        <v>37392</v>
      </c>
      <c r="F5" s="62">
        <f t="shared" si="0"/>
        <v>40.29471544715446</v>
      </c>
    </row>
    <row r="6" spans="1:6" s="1" customFormat="1" ht="25.5" customHeight="1">
      <c r="A6" s="69" t="s">
        <v>86</v>
      </c>
      <c r="B6" s="57">
        <v>4770</v>
      </c>
      <c r="C6" s="61">
        <v>6738</v>
      </c>
      <c r="D6" s="67">
        <f t="shared" si="1"/>
        <v>141.2578616352201</v>
      </c>
      <c r="E6" s="54">
        <v>4433</v>
      </c>
      <c r="F6" s="62">
        <f t="shared" si="0"/>
        <v>51.99639070606813</v>
      </c>
    </row>
    <row r="7" spans="1:6" s="1" customFormat="1" ht="25.5" customHeight="1">
      <c r="A7" s="70" t="s">
        <v>87</v>
      </c>
      <c r="B7" s="57">
        <v>4010</v>
      </c>
      <c r="C7" s="71">
        <v>4857</v>
      </c>
      <c r="D7" s="67">
        <f t="shared" si="1"/>
        <v>121.12219451371571</v>
      </c>
      <c r="E7" s="55">
        <v>4098</v>
      </c>
      <c r="F7" s="62">
        <f t="shared" si="0"/>
        <v>18.52122986822839</v>
      </c>
    </row>
    <row r="8" spans="1:6" s="1" customFormat="1" ht="25.5" customHeight="1">
      <c r="A8" s="70" t="s">
        <v>88</v>
      </c>
      <c r="B8" s="57">
        <v>1730</v>
      </c>
      <c r="C8" s="71">
        <v>2051</v>
      </c>
      <c r="D8" s="67">
        <f t="shared" si="1"/>
        <v>118.55491329479769</v>
      </c>
      <c r="E8" s="55">
        <v>1684</v>
      </c>
      <c r="F8" s="62">
        <f t="shared" si="0"/>
        <v>21.793349168646074</v>
      </c>
    </row>
    <row r="9" spans="1:6" s="1" customFormat="1" ht="25.5" customHeight="1">
      <c r="A9" s="70" t="s">
        <v>89</v>
      </c>
      <c r="B9" s="57">
        <v>32150</v>
      </c>
      <c r="C9" s="71">
        <f>34252+258</f>
        <v>34510</v>
      </c>
      <c r="D9" s="67">
        <f t="shared" si="1"/>
        <v>107.34059097978228</v>
      </c>
      <c r="E9" s="55">
        <v>29364</v>
      </c>
      <c r="F9" s="62">
        <f t="shared" si="0"/>
        <v>17.524860373246142</v>
      </c>
    </row>
    <row r="10" spans="1:6" s="1" customFormat="1" ht="25.5" customHeight="1">
      <c r="A10" s="70" t="s">
        <v>90</v>
      </c>
      <c r="B10" s="57">
        <v>8630</v>
      </c>
      <c r="C10" s="71">
        <v>9167</v>
      </c>
      <c r="D10" s="67">
        <f t="shared" si="1"/>
        <v>106.22247972190036</v>
      </c>
      <c r="E10" s="55">
        <v>7868</v>
      </c>
      <c r="F10" s="62">
        <f t="shared" si="0"/>
        <v>16.509913573970508</v>
      </c>
    </row>
    <row r="11" spans="1:6" s="1" customFormat="1" ht="25.5" customHeight="1">
      <c r="A11" s="70" t="s">
        <v>91</v>
      </c>
      <c r="B11" s="57">
        <v>1500</v>
      </c>
      <c r="C11" s="71">
        <v>1119</v>
      </c>
      <c r="D11" s="67">
        <f t="shared" si="1"/>
        <v>74.6</v>
      </c>
      <c r="E11" s="55">
        <v>1284</v>
      </c>
      <c r="F11" s="62">
        <f t="shared" si="0"/>
        <v>-12.850467289719631</v>
      </c>
    </row>
    <row r="12" spans="1:6" s="1" customFormat="1" ht="25.5" customHeight="1">
      <c r="A12" s="69" t="s">
        <v>92</v>
      </c>
      <c r="B12" s="57">
        <v>35270</v>
      </c>
      <c r="C12" s="71">
        <v>24248</v>
      </c>
      <c r="D12" s="67">
        <f t="shared" si="1"/>
        <v>68.74964559115395</v>
      </c>
      <c r="E12" s="55">
        <v>19139</v>
      </c>
      <c r="F12" s="62">
        <f t="shared" si="0"/>
        <v>26.694184649145726</v>
      </c>
    </row>
    <row r="13" spans="1:6" s="1" customFormat="1" ht="25.5" customHeight="1">
      <c r="A13" s="69" t="s">
        <v>93</v>
      </c>
      <c r="B13" s="57">
        <v>58380</v>
      </c>
      <c r="C13" s="61">
        <v>57477</v>
      </c>
      <c r="D13" s="67">
        <f t="shared" si="1"/>
        <v>98.45323741007195</v>
      </c>
      <c r="E13" s="54">
        <v>53691</v>
      </c>
      <c r="F13" s="62">
        <f t="shared" si="0"/>
        <v>7.051461138738333</v>
      </c>
    </row>
    <row r="14" spans="1:6" s="1" customFormat="1" ht="25.5" customHeight="1">
      <c r="A14" s="69" t="s">
        <v>94</v>
      </c>
      <c r="B14" s="57">
        <v>60180</v>
      </c>
      <c r="C14" s="61">
        <v>29018</v>
      </c>
      <c r="D14" s="67">
        <f t="shared" si="1"/>
        <v>48.21867730142905</v>
      </c>
      <c r="E14" s="54">
        <v>11235</v>
      </c>
      <c r="F14" s="62">
        <f t="shared" si="0"/>
        <v>158.28215398308856</v>
      </c>
    </row>
    <row r="15" spans="1:6" s="1" customFormat="1" ht="25.5" customHeight="1">
      <c r="A15" s="72"/>
      <c r="B15" s="61"/>
      <c r="C15" s="61"/>
      <c r="D15" s="67"/>
      <c r="E15" s="61"/>
      <c r="F15" s="62"/>
    </row>
    <row r="16" spans="1:6" s="1" customFormat="1" ht="25.5" customHeight="1">
      <c r="A16" s="72"/>
      <c r="B16" s="61"/>
      <c r="C16" s="61"/>
      <c r="D16" s="67"/>
      <c r="E16" s="61"/>
      <c r="F16" s="62"/>
    </row>
    <row r="17" spans="1:6" s="1" customFormat="1" ht="25.5" customHeight="1">
      <c r="A17" s="72"/>
      <c r="B17" s="61"/>
      <c r="C17" s="61"/>
      <c r="D17" s="67"/>
      <c r="E17" s="61"/>
      <c r="F17" s="62"/>
    </row>
    <row r="18" spans="1:6" s="1" customFormat="1" ht="25.5" customHeight="1">
      <c r="A18" s="72"/>
      <c r="B18" s="61"/>
      <c r="C18" s="61"/>
      <c r="D18" s="67"/>
      <c r="E18" s="61"/>
      <c r="F18" s="62"/>
    </row>
    <row r="19" spans="1:6" s="1" customFormat="1" ht="25.5" customHeight="1">
      <c r="A19" s="73"/>
      <c r="B19" s="61"/>
      <c r="C19" s="61"/>
      <c r="D19" s="67"/>
      <c r="E19" s="61"/>
      <c r="F19" s="62"/>
    </row>
    <row r="20" spans="1:6" s="1" customFormat="1" ht="25.5" customHeight="1">
      <c r="A20" s="73"/>
      <c r="B20" s="61"/>
      <c r="C20" s="61"/>
      <c r="D20" s="67"/>
      <c r="E20" s="61"/>
      <c r="F20" s="62"/>
    </row>
    <row r="21" spans="1:6" s="1" customFormat="1" ht="25.5" customHeight="1">
      <c r="A21" s="73"/>
      <c r="B21" s="61"/>
      <c r="C21" s="61"/>
      <c r="D21" s="67"/>
      <c r="E21" s="61"/>
      <c r="F21" s="62"/>
    </row>
    <row r="22" spans="1:6" s="1" customFormat="1" ht="25.5" customHeight="1">
      <c r="A22" s="73"/>
      <c r="B22" s="61"/>
      <c r="C22" s="61"/>
      <c r="D22" s="67"/>
      <c r="E22" s="74"/>
      <c r="F22" s="62"/>
    </row>
    <row r="23" spans="1:6" s="1" customFormat="1" ht="25.5" customHeight="1">
      <c r="A23" s="73"/>
      <c r="B23" s="61"/>
      <c r="C23" s="61"/>
      <c r="D23" s="67"/>
      <c r="E23" s="61"/>
      <c r="F23" s="62"/>
    </row>
    <row r="24" spans="1:6" s="1" customFormat="1" ht="25.5" customHeight="1">
      <c r="A24" s="73"/>
      <c r="B24" s="61"/>
      <c r="C24" s="61"/>
      <c r="D24" s="67"/>
      <c r="E24" s="61"/>
      <c r="F24" s="62"/>
    </row>
    <row r="25" spans="1:6" s="1" customFormat="1" ht="25.5" customHeight="1">
      <c r="A25" s="36" t="s">
        <v>190</v>
      </c>
      <c r="B25" s="61">
        <f>SUM(B4:B15)</f>
        <v>506410</v>
      </c>
      <c r="C25" s="61">
        <f>SUM(C4:C15)</f>
        <v>514445</v>
      </c>
      <c r="D25" s="67">
        <f t="shared" si="1"/>
        <v>101.58665903121977</v>
      </c>
      <c r="E25" s="61">
        <f>SUM(E4:E15)</f>
        <v>272836</v>
      </c>
      <c r="F25" s="62">
        <f t="shared" si="0"/>
        <v>88.55466287440075</v>
      </c>
    </row>
    <row r="26" spans="2:6" ht="16.5" customHeight="1">
      <c r="B26" s="6"/>
      <c r="C26" s="6"/>
      <c r="D26" s="6"/>
      <c r="E26" s="6"/>
      <c r="F26" s="6"/>
    </row>
    <row r="27" spans="2:6" ht="16.5" customHeight="1">
      <c r="B27" s="6"/>
      <c r="C27" s="6"/>
      <c r="D27" s="6"/>
      <c r="E27" s="6"/>
      <c r="F27" s="6"/>
    </row>
    <row r="28" spans="2:6" ht="16.5" customHeight="1">
      <c r="B28" s="6"/>
      <c r="C28" s="6"/>
      <c r="D28" s="6"/>
      <c r="E28" s="6"/>
      <c r="F28" s="6"/>
    </row>
    <row r="29" spans="2:6" ht="16.5" customHeight="1">
      <c r="B29" s="6"/>
      <c r="C29" s="6"/>
      <c r="D29" s="6"/>
      <c r="E29" s="6"/>
      <c r="F29" s="6"/>
    </row>
    <row r="30" spans="2:6" ht="16.5" customHeight="1">
      <c r="B30" s="6"/>
      <c r="C30" s="6"/>
      <c r="D30" s="6"/>
      <c r="E30" s="6"/>
      <c r="F30" s="6"/>
    </row>
    <row r="31" spans="2:6" ht="16.5" customHeight="1">
      <c r="B31" s="6"/>
      <c r="C31" s="6"/>
      <c r="D31" s="6"/>
      <c r="E31" s="6"/>
      <c r="F31" s="6"/>
    </row>
    <row r="32" spans="2:6" ht="16.5" customHeight="1">
      <c r="B32" s="6"/>
      <c r="C32" s="6"/>
      <c r="D32" s="6"/>
      <c r="E32" s="6"/>
      <c r="F32" s="6"/>
    </row>
    <row r="33" spans="2:6" ht="16.5" customHeight="1">
      <c r="B33" s="6"/>
      <c r="C33" s="6"/>
      <c r="D33" s="6"/>
      <c r="E33" s="6"/>
      <c r="F33" s="6"/>
    </row>
    <row r="34" spans="2:6" ht="16.5" customHeight="1">
      <c r="B34" s="6"/>
      <c r="C34" s="6"/>
      <c r="D34" s="6"/>
      <c r="E34" s="6"/>
      <c r="F34" s="6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pane xSplit="1" ySplit="3" topLeftCell="B4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I12" sqref="I12"/>
    </sheetView>
  </sheetViews>
  <sheetFormatPr defaultColWidth="9.00390625" defaultRowHeight="16.5" customHeight="1"/>
  <cols>
    <col min="1" max="1" width="28.50390625" style="0" customWidth="1"/>
    <col min="2" max="2" width="11.625" style="0" customWidth="1"/>
    <col min="3" max="3" width="11.00390625" style="33" customWidth="1"/>
    <col min="4" max="4" width="8.75390625" style="0" customWidth="1"/>
    <col min="5" max="5" width="10.375" style="0" customWidth="1"/>
    <col min="6" max="6" width="10.75390625" style="0" customWidth="1"/>
  </cols>
  <sheetData>
    <row r="1" spans="1:6" ht="19.5" customHeight="1">
      <c r="A1" s="153" t="s">
        <v>178</v>
      </c>
      <c r="B1" s="153"/>
      <c r="C1" s="153"/>
      <c r="D1" s="153"/>
      <c r="E1" s="153"/>
      <c r="F1" s="153"/>
    </row>
    <row r="2" spans="1:6" ht="26.25" customHeight="1">
      <c r="A2" s="2"/>
      <c r="B2" s="2"/>
      <c r="C2" s="30"/>
      <c r="D2" s="2"/>
      <c r="E2" s="2"/>
      <c r="F2" s="3" t="s">
        <v>83</v>
      </c>
    </row>
    <row r="3" spans="1:6" s="1" customFormat="1" ht="25.5" customHeight="1">
      <c r="A3" s="4" t="s">
        <v>95</v>
      </c>
      <c r="B3" s="5" t="s">
        <v>154</v>
      </c>
      <c r="C3" s="31" t="s">
        <v>18</v>
      </c>
      <c r="D3" s="4" t="s">
        <v>19</v>
      </c>
      <c r="E3" s="5" t="s">
        <v>185</v>
      </c>
      <c r="F3" s="4" t="s">
        <v>62</v>
      </c>
    </row>
    <row r="4" spans="1:6" s="1" customFormat="1" ht="25.5" customHeight="1">
      <c r="A4" s="75" t="s">
        <v>84</v>
      </c>
      <c r="B4" s="76">
        <v>133800</v>
      </c>
      <c r="C4" s="77">
        <v>124600</v>
      </c>
      <c r="D4" s="78">
        <f>C4/B4*100</f>
        <v>93.12406576980567</v>
      </c>
      <c r="E4" s="56">
        <v>73611</v>
      </c>
      <c r="F4" s="79">
        <f aca="true" t="shared" si="0" ref="F4:F14">C4/E4*100-100</f>
        <v>69.26818002744156</v>
      </c>
    </row>
    <row r="5" spans="1:6" s="1" customFormat="1" ht="25.5" customHeight="1">
      <c r="A5" s="75" t="s">
        <v>85</v>
      </c>
      <c r="B5" s="76">
        <v>54390</v>
      </c>
      <c r="C5" s="77">
        <v>49579.2</v>
      </c>
      <c r="D5" s="78">
        <f aca="true" t="shared" si="1" ref="D5:D14">C5/B5*100</f>
        <v>91.15499172642029</v>
      </c>
      <c r="E5" s="56">
        <v>40980</v>
      </c>
      <c r="F5" s="79">
        <f t="shared" si="0"/>
        <v>20.983894582723266</v>
      </c>
    </row>
    <row r="6" spans="1:6" s="1" customFormat="1" ht="25.5" customHeight="1">
      <c r="A6" s="75" t="s">
        <v>86</v>
      </c>
      <c r="B6" s="76">
        <v>2370</v>
      </c>
      <c r="C6" s="77">
        <v>1300</v>
      </c>
      <c r="D6" s="78">
        <f t="shared" si="1"/>
        <v>54.85232067510548</v>
      </c>
      <c r="E6" s="56">
        <v>1830</v>
      </c>
      <c r="F6" s="79">
        <f t="shared" si="0"/>
        <v>-28.96174863387978</v>
      </c>
    </row>
    <row r="7" spans="1:6" s="1" customFormat="1" ht="25.5" customHeight="1">
      <c r="A7" s="75" t="s">
        <v>87</v>
      </c>
      <c r="B7" s="76">
        <v>3710</v>
      </c>
      <c r="C7" s="77">
        <v>3832</v>
      </c>
      <c r="D7" s="78">
        <f t="shared" si="1"/>
        <v>103.28840970350403</v>
      </c>
      <c r="E7" s="56">
        <v>3837</v>
      </c>
      <c r="F7" s="79">
        <f t="shared" si="0"/>
        <v>-0.13031013812874903</v>
      </c>
    </row>
    <row r="8" spans="1:6" s="1" customFormat="1" ht="25.5" customHeight="1">
      <c r="A8" s="75" t="s">
        <v>88</v>
      </c>
      <c r="B8" s="76">
        <v>1730</v>
      </c>
      <c r="C8" s="77">
        <v>1730</v>
      </c>
      <c r="D8" s="78">
        <f t="shared" si="1"/>
        <v>100</v>
      </c>
      <c r="E8" s="56">
        <v>1450</v>
      </c>
      <c r="F8" s="79">
        <f t="shared" si="0"/>
        <v>19.310344827586206</v>
      </c>
    </row>
    <row r="9" spans="1:6" s="1" customFormat="1" ht="25.5" customHeight="1">
      <c r="A9" s="75" t="s">
        <v>89</v>
      </c>
      <c r="B9" s="76">
        <v>30620</v>
      </c>
      <c r="C9" s="77">
        <f>28000+240</f>
        <v>28240</v>
      </c>
      <c r="D9" s="78">
        <f t="shared" si="1"/>
        <v>92.2273024167211</v>
      </c>
      <c r="E9" s="56">
        <v>22408</v>
      </c>
      <c r="F9" s="79">
        <f t="shared" si="0"/>
        <v>26.026419136022838</v>
      </c>
    </row>
    <row r="10" spans="1:6" s="1" customFormat="1" ht="25.5" customHeight="1">
      <c r="A10" s="75" t="s">
        <v>90</v>
      </c>
      <c r="B10" s="76">
        <v>6500</v>
      </c>
      <c r="C10" s="77">
        <v>6500</v>
      </c>
      <c r="D10" s="78">
        <f t="shared" si="1"/>
        <v>100</v>
      </c>
      <c r="E10" s="56">
        <v>5860</v>
      </c>
      <c r="F10" s="79">
        <f t="shared" si="0"/>
        <v>10.921501706484648</v>
      </c>
    </row>
    <row r="11" spans="1:6" s="1" customFormat="1" ht="25.5" customHeight="1">
      <c r="A11" s="75" t="s">
        <v>91</v>
      </c>
      <c r="B11" s="76">
        <v>300</v>
      </c>
      <c r="C11" s="77">
        <v>300</v>
      </c>
      <c r="D11" s="78">
        <f t="shared" si="1"/>
        <v>100</v>
      </c>
      <c r="E11" s="56">
        <v>313</v>
      </c>
      <c r="F11" s="79">
        <f t="shared" si="0"/>
        <v>-4.153354632587863</v>
      </c>
    </row>
    <row r="12" spans="1:6" s="1" customFormat="1" ht="25.5" customHeight="1">
      <c r="A12" s="75" t="s">
        <v>92</v>
      </c>
      <c r="B12" s="76">
        <v>26700</v>
      </c>
      <c r="C12" s="77">
        <v>26700</v>
      </c>
      <c r="D12" s="78">
        <f t="shared" si="1"/>
        <v>100</v>
      </c>
      <c r="E12" s="56">
        <v>21570</v>
      </c>
      <c r="F12" s="79">
        <f t="shared" si="0"/>
        <v>23.783031988873432</v>
      </c>
    </row>
    <row r="13" spans="1:6" s="1" customFormat="1" ht="25.5" customHeight="1">
      <c r="A13" s="75" t="s">
        <v>93</v>
      </c>
      <c r="B13" s="76">
        <v>58380</v>
      </c>
      <c r="C13" s="77">
        <f>62519-5000</f>
        <v>57519</v>
      </c>
      <c r="D13" s="78">
        <f t="shared" si="1"/>
        <v>98.5251798561151</v>
      </c>
      <c r="E13" s="56">
        <v>53922</v>
      </c>
      <c r="F13" s="79">
        <f t="shared" si="0"/>
        <v>6.670746634026941</v>
      </c>
    </row>
    <row r="14" spans="1:6" s="1" customFormat="1" ht="25.5" customHeight="1">
      <c r="A14" s="75" t="s">
        <v>94</v>
      </c>
      <c r="B14" s="76">
        <v>58690</v>
      </c>
      <c r="C14" s="77">
        <v>41515.29</v>
      </c>
      <c r="D14" s="78">
        <f t="shared" si="1"/>
        <v>70.7365650025558</v>
      </c>
      <c r="E14" s="56">
        <v>17110</v>
      </c>
      <c r="F14" s="79">
        <f t="shared" si="0"/>
        <v>142.63758036236118</v>
      </c>
    </row>
    <row r="15" spans="1:6" s="1" customFormat="1" ht="25.5" customHeight="1">
      <c r="A15" s="72"/>
      <c r="B15" s="77"/>
      <c r="C15" s="77"/>
      <c r="D15" s="78"/>
      <c r="E15" s="77"/>
      <c r="F15" s="79"/>
    </row>
    <row r="16" spans="1:6" s="1" customFormat="1" ht="25.5" customHeight="1">
      <c r="A16" s="7"/>
      <c r="B16" s="77"/>
      <c r="C16" s="77"/>
      <c r="D16" s="78"/>
      <c r="E16" s="77"/>
      <c r="F16" s="79"/>
    </row>
    <row r="17" spans="1:6" s="1" customFormat="1" ht="25.5" customHeight="1">
      <c r="A17" s="7"/>
      <c r="B17" s="77"/>
      <c r="C17" s="77"/>
      <c r="D17" s="78"/>
      <c r="E17" s="77"/>
      <c r="F17" s="79"/>
    </row>
    <row r="18" spans="1:6" s="1" customFormat="1" ht="25.5" customHeight="1">
      <c r="A18" s="7"/>
      <c r="B18" s="77"/>
      <c r="C18" s="77"/>
      <c r="D18" s="78"/>
      <c r="E18" s="77"/>
      <c r="F18" s="79"/>
    </row>
    <row r="19" spans="1:6" s="1" customFormat="1" ht="25.5" customHeight="1">
      <c r="A19" s="7"/>
      <c r="B19" s="77"/>
      <c r="C19" s="77"/>
      <c r="D19" s="78"/>
      <c r="E19" s="77"/>
      <c r="F19" s="79"/>
    </row>
    <row r="20" spans="1:6" s="1" customFormat="1" ht="25.5" customHeight="1">
      <c r="A20" s="7"/>
      <c r="B20" s="77"/>
      <c r="C20" s="77"/>
      <c r="D20" s="78"/>
      <c r="E20" s="77"/>
      <c r="F20" s="79"/>
    </row>
    <row r="21" spans="1:6" s="1" customFormat="1" ht="25.5" customHeight="1">
      <c r="A21" s="7"/>
      <c r="B21" s="77"/>
      <c r="C21" s="77"/>
      <c r="D21" s="78"/>
      <c r="E21" s="80"/>
      <c r="F21" s="79"/>
    </row>
    <row r="22" spans="1:6" s="1" customFormat="1" ht="25.5" customHeight="1">
      <c r="A22" s="7"/>
      <c r="B22" s="77"/>
      <c r="C22" s="77"/>
      <c r="D22" s="78"/>
      <c r="E22" s="77"/>
      <c r="F22" s="79"/>
    </row>
    <row r="23" spans="1:6" s="1" customFormat="1" ht="25.5" customHeight="1">
      <c r="A23" s="7"/>
      <c r="B23" s="77"/>
      <c r="C23" s="77"/>
      <c r="D23" s="78"/>
      <c r="E23" s="77"/>
      <c r="F23" s="79"/>
    </row>
    <row r="24" spans="1:6" s="1" customFormat="1" ht="25.5" customHeight="1">
      <c r="A24" s="81" t="s">
        <v>190</v>
      </c>
      <c r="B24" s="77">
        <f>SUM(B4:B15)</f>
        <v>377190</v>
      </c>
      <c r="C24" s="77">
        <f>SUM(C4:C15)</f>
        <v>341815.49</v>
      </c>
      <c r="D24" s="78">
        <f>C24/B24*100</f>
        <v>90.62156737983508</v>
      </c>
      <c r="E24" s="77">
        <f>SUM(E4:E15)</f>
        <v>242891</v>
      </c>
      <c r="F24" s="79">
        <f>C24/E24*100-100</f>
        <v>40.727935576040295</v>
      </c>
    </row>
    <row r="25" spans="2:6" ht="16.5" customHeight="1">
      <c r="B25" s="6"/>
      <c r="C25" s="32"/>
      <c r="D25" s="6"/>
      <c r="E25" s="6"/>
      <c r="F25" s="6"/>
    </row>
    <row r="26" spans="2:6" ht="16.5" customHeight="1">
      <c r="B26" s="6"/>
      <c r="C26" s="32"/>
      <c r="D26" s="6"/>
      <c r="E26" s="6"/>
      <c r="F26" s="6"/>
    </row>
    <row r="27" spans="2:6" ht="16.5" customHeight="1">
      <c r="B27" s="6"/>
      <c r="C27" s="32"/>
      <c r="D27" s="6"/>
      <c r="E27" s="6"/>
      <c r="F27" s="6"/>
    </row>
    <row r="28" spans="2:6" ht="16.5" customHeight="1">
      <c r="B28" s="6"/>
      <c r="C28" s="32"/>
      <c r="D28" s="6"/>
      <c r="E28" s="6"/>
      <c r="F28" s="6"/>
    </row>
    <row r="29" spans="2:6" ht="16.5" customHeight="1">
      <c r="B29" s="6"/>
      <c r="C29" s="32"/>
      <c r="D29" s="6"/>
      <c r="E29" s="6"/>
      <c r="F29" s="6"/>
    </row>
    <row r="30" spans="2:6" ht="16.5" customHeight="1">
      <c r="B30" s="6"/>
      <c r="C30" s="32"/>
      <c r="D30" s="6"/>
      <c r="E30" s="6"/>
      <c r="F30" s="6"/>
    </row>
    <row r="31" spans="2:6" ht="16.5" customHeight="1">
      <c r="B31" s="6"/>
      <c r="C31" s="32"/>
      <c r="D31" s="6"/>
      <c r="E31" s="6"/>
      <c r="F31" s="6"/>
    </row>
    <row r="32" spans="2:6" ht="16.5" customHeight="1">
      <c r="B32" s="6"/>
      <c r="C32" s="32"/>
      <c r="D32" s="6"/>
      <c r="E32" s="6"/>
      <c r="F32" s="6"/>
    </row>
    <row r="33" spans="2:6" ht="16.5" customHeight="1">
      <c r="B33" s="6"/>
      <c r="C33" s="32"/>
      <c r="D33" s="6"/>
      <c r="E33" s="6"/>
      <c r="F33" s="6"/>
    </row>
    <row r="34" spans="2:6" ht="16.5" customHeight="1">
      <c r="B34" s="6"/>
      <c r="C34" s="32"/>
      <c r="D34" s="6"/>
      <c r="E34" s="6"/>
      <c r="F34" s="6"/>
    </row>
  </sheetData>
  <sheetProtection/>
  <mergeCells count="1">
    <mergeCell ref="A1:F1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I19" sqref="I19"/>
    </sheetView>
  </sheetViews>
  <sheetFormatPr defaultColWidth="9.00390625" defaultRowHeight="14.25"/>
  <cols>
    <col min="1" max="1" width="29.50390625" style="0" customWidth="1"/>
    <col min="2" max="2" width="10.50390625" style="0" customWidth="1"/>
    <col min="3" max="3" width="27.50390625" style="0" customWidth="1"/>
    <col min="4" max="4" width="11.625" style="0" customWidth="1"/>
  </cols>
  <sheetData>
    <row r="1" spans="1:4" ht="39" customHeight="1">
      <c r="A1" s="148" t="s">
        <v>692</v>
      </c>
      <c r="B1" s="148"/>
      <c r="C1" s="148"/>
      <c r="D1" s="148"/>
    </row>
    <row r="2" spans="1:4" ht="33.75" customHeight="1">
      <c r="A2" s="9"/>
      <c r="B2" s="10"/>
      <c r="C2" s="10"/>
      <c r="D2" s="11" t="s">
        <v>83</v>
      </c>
    </row>
    <row r="3" spans="1:4" ht="34.5" customHeight="1">
      <c r="A3" s="154" t="s">
        <v>99</v>
      </c>
      <c r="B3" s="154"/>
      <c r="C3" s="154" t="s">
        <v>100</v>
      </c>
      <c r="D3" s="154"/>
    </row>
    <row r="4" spans="1:4" ht="24.75" customHeight="1">
      <c r="A4" s="154" t="s">
        <v>98</v>
      </c>
      <c r="B4" s="155" t="s">
        <v>155</v>
      </c>
      <c r="C4" s="154" t="s">
        <v>98</v>
      </c>
      <c r="D4" s="155" t="s">
        <v>155</v>
      </c>
    </row>
    <row r="5" spans="1:4" ht="25.5" customHeight="1" hidden="1">
      <c r="A5" s="154"/>
      <c r="B5" s="156"/>
      <c r="C5" s="154"/>
      <c r="D5" s="156"/>
    </row>
    <row r="6" spans="1:4" ht="18" customHeight="1">
      <c r="A6" s="23" t="s">
        <v>101</v>
      </c>
      <c r="B6" s="115">
        <v>1154</v>
      </c>
      <c r="C6" s="25" t="s">
        <v>156</v>
      </c>
      <c r="D6" s="115"/>
    </row>
    <row r="7" spans="1:4" ht="18" customHeight="1">
      <c r="A7" s="25" t="s">
        <v>105</v>
      </c>
      <c r="B7" s="115"/>
      <c r="C7" s="25" t="s">
        <v>126</v>
      </c>
      <c r="D7" s="115"/>
    </row>
    <row r="8" spans="1:4" ht="18" customHeight="1">
      <c r="A8" s="25" t="s">
        <v>106</v>
      </c>
      <c r="B8" s="115"/>
      <c r="C8" s="25" t="s">
        <v>127</v>
      </c>
      <c r="D8" s="115"/>
    </row>
    <row r="9" spans="1:4" ht="18" customHeight="1">
      <c r="A9" s="25" t="s">
        <v>107</v>
      </c>
      <c r="B9" s="115"/>
      <c r="C9" s="25" t="s">
        <v>128</v>
      </c>
      <c r="D9" s="115"/>
    </row>
    <row r="10" spans="1:4" ht="18" customHeight="1">
      <c r="A10" s="25" t="s">
        <v>108</v>
      </c>
      <c r="B10" s="115"/>
      <c r="C10" s="25" t="s">
        <v>129</v>
      </c>
      <c r="D10" s="115"/>
    </row>
    <row r="11" spans="1:4" ht="18" customHeight="1">
      <c r="A11" s="25" t="s">
        <v>109</v>
      </c>
      <c r="B11" s="115"/>
      <c r="C11" s="25" t="s">
        <v>130</v>
      </c>
      <c r="D11" s="115"/>
    </row>
    <row r="12" spans="1:4" ht="18" customHeight="1">
      <c r="A12" s="26" t="s">
        <v>110</v>
      </c>
      <c r="B12" s="115">
        <v>1154</v>
      </c>
      <c r="C12" s="25" t="s">
        <v>131</v>
      </c>
      <c r="D12" s="115"/>
    </row>
    <row r="13" spans="1:4" ht="18" customHeight="1">
      <c r="A13" s="23" t="s">
        <v>111</v>
      </c>
      <c r="B13" s="115"/>
      <c r="C13" s="25" t="s">
        <v>132</v>
      </c>
      <c r="D13" s="115"/>
    </row>
    <row r="14" spans="1:4" ht="18" customHeight="1">
      <c r="A14" s="25"/>
      <c r="B14" s="115"/>
      <c r="C14" s="25" t="s">
        <v>133</v>
      </c>
      <c r="D14" s="115"/>
    </row>
    <row r="15" spans="1:4" ht="18" customHeight="1">
      <c r="A15" s="23" t="s">
        <v>102</v>
      </c>
      <c r="B15" s="115"/>
      <c r="C15" s="25" t="s">
        <v>134</v>
      </c>
      <c r="D15" s="115"/>
    </row>
    <row r="16" spans="1:4" ht="18" customHeight="1">
      <c r="A16" s="25" t="s">
        <v>112</v>
      </c>
      <c r="B16" s="115"/>
      <c r="C16" s="23" t="s">
        <v>135</v>
      </c>
      <c r="D16" s="115"/>
    </row>
    <row r="17" spans="1:4" ht="18" customHeight="1">
      <c r="A17" s="25" t="s">
        <v>113</v>
      </c>
      <c r="B17" s="115"/>
      <c r="C17" s="25" t="s">
        <v>136</v>
      </c>
      <c r="D17" s="115"/>
    </row>
    <row r="18" spans="1:4" ht="18" customHeight="1">
      <c r="A18" s="25" t="s">
        <v>114</v>
      </c>
      <c r="B18" s="115"/>
      <c r="C18" s="25" t="s">
        <v>137</v>
      </c>
      <c r="D18" s="115"/>
    </row>
    <row r="19" spans="1:4" ht="18" customHeight="1">
      <c r="A19" s="27" t="s">
        <v>115</v>
      </c>
      <c r="B19" s="115"/>
      <c r="C19" s="25" t="s">
        <v>138</v>
      </c>
      <c r="D19" s="115"/>
    </row>
    <row r="20" spans="1:4" ht="18" customHeight="1">
      <c r="A20" s="23" t="s">
        <v>103</v>
      </c>
      <c r="B20" s="115"/>
      <c r="C20" s="25" t="s">
        <v>139</v>
      </c>
      <c r="D20" s="115"/>
    </row>
    <row r="21" spans="1:4" ht="18" customHeight="1">
      <c r="A21" s="25" t="s">
        <v>116</v>
      </c>
      <c r="B21" s="115"/>
      <c r="C21" s="25" t="s">
        <v>140</v>
      </c>
      <c r="D21" s="115"/>
    </row>
    <row r="22" spans="1:4" ht="18" customHeight="1">
      <c r="A22" s="25" t="s">
        <v>117</v>
      </c>
      <c r="B22" s="115"/>
      <c r="C22" s="25" t="s">
        <v>141</v>
      </c>
      <c r="D22" s="115"/>
    </row>
    <row r="23" spans="1:4" ht="18" customHeight="1">
      <c r="A23" s="25" t="s">
        <v>118</v>
      </c>
      <c r="B23" s="115"/>
      <c r="C23" s="25" t="s">
        <v>142</v>
      </c>
      <c r="D23" s="115"/>
    </row>
    <row r="24" spans="1:4" ht="18" customHeight="1">
      <c r="A24" s="27" t="s">
        <v>119</v>
      </c>
      <c r="B24" s="115"/>
      <c r="C24" s="25" t="s">
        <v>143</v>
      </c>
      <c r="D24" s="115"/>
    </row>
    <row r="25" spans="1:4" ht="18" customHeight="1">
      <c r="A25" s="23" t="s">
        <v>104</v>
      </c>
      <c r="B25" s="116"/>
      <c r="C25" s="25" t="s">
        <v>144</v>
      </c>
      <c r="D25" s="116"/>
    </row>
    <row r="26" spans="1:4" ht="18" customHeight="1">
      <c r="A26" s="25" t="s">
        <v>120</v>
      </c>
      <c r="B26" s="116"/>
      <c r="C26" s="25" t="s">
        <v>145</v>
      </c>
      <c r="D26" s="116"/>
    </row>
    <row r="27" spans="1:4" ht="18" customHeight="1">
      <c r="A27" s="25" t="s">
        <v>121</v>
      </c>
      <c r="B27" s="116"/>
      <c r="C27" s="25" t="s">
        <v>146</v>
      </c>
      <c r="D27" s="116"/>
    </row>
    <row r="28" spans="1:4" ht="18" customHeight="1">
      <c r="A28" s="25" t="s">
        <v>122</v>
      </c>
      <c r="B28" s="116"/>
      <c r="C28" s="25" t="s">
        <v>147</v>
      </c>
      <c r="D28" s="116"/>
    </row>
    <row r="29" spans="1:4" ht="18" customHeight="1">
      <c r="A29" s="23" t="s">
        <v>123</v>
      </c>
      <c r="B29" s="116"/>
      <c r="C29" s="25" t="s">
        <v>148</v>
      </c>
      <c r="D29" s="116"/>
    </row>
    <row r="30" spans="1:4" ht="18" customHeight="1">
      <c r="A30" s="23"/>
      <c r="B30" s="116"/>
      <c r="C30" s="25" t="s">
        <v>149</v>
      </c>
      <c r="D30" s="116"/>
    </row>
    <row r="31" spans="1:4" ht="18" customHeight="1">
      <c r="A31" s="28"/>
      <c r="B31" s="116"/>
      <c r="C31" s="25" t="s">
        <v>150</v>
      </c>
      <c r="D31" s="116">
        <v>1169</v>
      </c>
    </row>
    <row r="32" spans="1:4" ht="18" customHeight="1">
      <c r="A32" s="28" t="s">
        <v>152</v>
      </c>
      <c r="B32" s="116">
        <v>15</v>
      </c>
      <c r="C32" s="101" t="s">
        <v>153</v>
      </c>
      <c r="D32" s="116"/>
    </row>
    <row r="33" spans="1:4" ht="18" customHeight="1">
      <c r="A33" s="28"/>
      <c r="B33" s="116"/>
      <c r="C33" s="25"/>
      <c r="D33" s="116"/>
    </row>
    <row r="34" spans="1:4" ht="18" customHeight="1">
      <c r="A34" s="23" t="s">
        <v>124</v>
      </c>
      <c r="B34" s="116">
        <v>1169</v>
      </c>
      <c r="C34" s="23" t="s">
        <v>151</v>
      </c>
      <c r="D34" s="116">
        <v>1169</v>
      </c>
    </row>
  </sheetData>
  <sheetProtection/>
  <mergeCells count="7">
    <mergeCell ref="A1:D1"/>
    <mergeCell ref="A3:B3"/>
    <mergeCell ref="C3:D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1" ySplit="3" topLeftCell="B4" activePane="bottomRight" state="frozen"/>
      <selection pane="topLeft" activeCell="D18" sqref="D18"/>
      <selection pane="topRight" activeCell="D18" sqref="D18"/>
      <selection pane="bottomLeft" activeCell="D18" sqref="D18"/>
      <selection pane="bottomRight" activeCell="B30" sqref="B3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11.25390625" style="0" customWidth="1"/>
    <col min="4" max="4" width="14.375" style="0" customWidth="1"/>
  </cols>
  <sheetData>
    <row r="1" spans="1:4" ht="22.5">
      <c r="A1" s="148" t="s">
        <v>180</v>
      </c>
      <c r="B1" s="148"/>
      <c r="C1" s="148"/>
      <c r="D1" s="148"/>
    </row>
    <row r="2" spans="1:4" ht="18.75">
      <c r="A2" s="18"/>
      <c r="B2" s="18"/>
      <c r="C2" s="157" t="s">
        <v>157</v>
      </c>
      <c r="D2" s="157"/>
    </row>
    <row r="3" spans="1:4" ht="22.5" customHeight="1">
      <c r="A3" s="4" t="s">
        <v>17</v>
      </c>
      <c r="B3" s="19" t="s">
        <v>61</v>
      </c>
      <c r="C3" s="19" t="s">
        <v>96</v>
      </c>
      <c r="D3" s="19" t="s">
        <v>97</v>
      </c>
    </row>
    <row r="4" spans="1:6" ht="19.5" customHeight="1">
      <c r="A4" s="82" t="s">
        <v>687</v>
      </c>
      <c r="B4" s="74">
        <f>SUM(B5:B18)</f>
        <v>249855</v>
      </c>
      <c r="C4" s="74">
        <f>SUM(C5:C18)</f>
        <v>237200</v>
      </c>
      <c r="D4" s="62">
        <f aca="true" t="shared" si="0" ref="D4:D23">B4/C4*100-100</f>
        <v>5.335160202360868</v>
      </c>
      <c r="E4" s="6"/>
      <c r="F4" s="6"/>
    </row>
    <row r="5" spans="1:6" ht="19.5" customHeight="1">
      <c r="A5" s="83" t="s">
        <v>680</v>
      </c>
      <c r="B5" s="61">
        <v>80705</v>
      </c>
      <c r="C5" s="61">
        <v>88506</v>
      </c>
      <c r="D5" s="62">
        <f t="shared" si="0"/>
        <v>-8.814091699997732</v>
      </c>
      <c r="E5" s="6"/>
      <c r="F5" s="6"/>
    </row>
    <row r="6" spans="1:6" ht="19.5" customHeight="1">
      <c r="A6" s="83" t="s">
        <v>20</v>
      </c>
      <c r="B6" s="61">
        <f>45000+1450</f>
        <v>46450</v>
      </c>
      <c r="C6" s="61">
        <v>16842</v>
      </c>
      <c r="D6" s="62">
        <f t="shared" si="0"/>
        <v>175.79859874124213</v>
      </c>
      <c r="E6" s="6"/>
      <c r="F6" s="6"/>
    </row>
    <row r="7" spans="1:6" ht="19.5" customHeight="1">
      <c r="A7" s="83" t="s">
        <v>21</v>
      </c>
      <c r="B7" s="61">
        <v>100</v>
      </c>
      <c r="C7" s="61">
        <v>16935</v>
      </c>
      <c r="D7" s="62">
        <f t="shared" si="0"/>
        <v>-99.40950693829348</v>
      </c>
      <c r="E7" s="6"/>
      <c r="F7" s="6"/>
    </row>
    <row r="8" spans="1:6" ht="19.5" customHeight="1">
      <c r="A8" s="83" t="s">
        <v>22</v>
      </c>
      <c r="B8" s="61">
        <v>28300</v>
      </c>
      <c r="C8" s="61">
        <v>33167</v>
      </c>
      <c r="D8" s="62">
        <f t="shared" si="0"/>
        <v>-14.674224379654476</v>
      </c>
      <c r="E8" s="6"/>
      <c r="F8" s="6"/>
    </row>
    <row r="9" spans="1:6" ht="19.5" customHeight="1">
      <c r="A9" s="83" t="s">
        <v>23</v>
      </c>
      <c r="B9" s="61">
        <v>16000</v>
      </c>
      <c r="C9" s="61">
        <v>13614</v>
      </c>
      <c r="D9" s="62">
        <f t="shared" si="0"/>
        <v>17.526076098134283</v>
      </c>
      <c r="E9" s="6"/>
      <c r="F9" s="6"/>
    </row>
    <row r="10" spans="1:6" ht="19.5" customHeight="1">
      <c r="A10" s="83" t="s">
        <v>24</v>
      </c>
      <c r="B10" s="61">
        <v>130</v>
      </c>
      <c r="C10" s="61">
        <v>122</v>
      </c>
      <c r="D10" s="62">
        <f t="shared" si="0"/>
        <v>6.557377049180332</v>
      </c>
      <c r="E10" s="6"/>
      <c r="F10" s="6"/>
    </row>
    <row r="11" spans="1:6" ht="19.5" customHeight="1">
      <c r="A11" s="83" t="s">
        <v>25</v>
      </c>
      <c r="B11" s="61">
        <v>12550</v>
      </c>
      <c r="C11" s="61">
        <v>11794</v>
      </c>
      <c r="D11" s="62">
        <f t="shared" si="0"/>
        <v>6.410039002882812</v>
      </c>
      <c r="E11" s="6"/>
      <c r="F11" s="6"/>
    </row>
    <row r="12" spans="1:6" ht="19.5" customHeight="1">
      <c r="A12" s="83" t="s">
        <v>26</v>
      </c>
      <c r="B12" s="61">
        <v>14000</v>
      </c>
      <c r="C12" s="61">
        <v>12067</v>
      </c>
      <c r="D12" s="62">
        <f t="shared" si="0"/>
        <v>16.01889450567664</v>
      </c>
      <c r="E12" s="6"/>
      <c r="F12" s="6"/>
    </row>
    <row r="13" spans="1:6" ht="19.5" customHeight="1">
      <c r="A13" s="83" t="s">
        <v>27</v>
      </c>
      <c r="B13" s="61">
        <v>3920</v>
      </c>
      <c r="C13" s="61">
        <v>3219</v>
      </c>
      <c r="D13" s="62">
        <f t="shared" si="0"/>
        <v>21.776949363156263</v>
      </c>
      <c r="E13" s="6"/>
      <c r="F13" s="6"/>
    </row>
    <row r="14" spans="1:6" ht="19.5" customHeight="1">
      <c r="A14" s="83" t="s">
        <v>28</v>
      </c>
      <c r="B14" s="61">
        <v>6000</v>
      </c>
      <c r="C14" s="61">
        <v>5254</v>
      </c>
      <c r="D14" s="62">
        <f t="shared" si="0"/>
        <v>14.19870574800153</v>
      </c>
      <c r="E14" s="6"/>
      <c r="F14" s="6"/>
    </row>
    <row r="15" spans="1:6" ht="19.5" customHeight="1">
      <c r="A15" s="83" t="s">
        <v>29</v>
      </c>
      <c r="B15" s="61">
        <v>14000</v>
      </c>
      <c r="C15" s="61">
        <v>13981</v>
      </c>
      <c r="D15" s="62">
        <f t="shared" si="0"/>
        <v>0.13589871969101353</v>
      </c>
      <c r="E15" s="6"/>
      <c r="F15" s="6"/>
    </row>
    <row r="16" spans="1:6" ht="19.5" customHeight="1">
      <c r="A16" s="83" t="s">
        <v>30</v>
      </c>
      <c r="B16" s="61">
        <v>5700</v>
      </c>
      <c r="C16" s="61">
        <v>5273</v>
      </c>
      <c r="D16" s="62">
        <f t="shared" si="0"/>
        <v>8.097857007396158</v>
      </c>
      <c r="E16" s="6"/>
      <c r="F16" s="6"/>
    </row>
    <row r="17" spans="1:6" ht="19.5" customHeight="1">
      <c r="A17" s="82" t="s">
        <v>31</v>
      </c>
      <c r="B17" s="61">
        <v>2000</v>
      </c>
      <c r="C17" s="61">
        <v>1613</v>
      </c>
      <c r="D17" s="62">
        <f t="shared" si="0"/>
        <v>23.99256044637322</v>
      </c>
      <c r="E17" s="6"/>
      <c r="F17" s="6"/>
    </row>
    <row r="18" spans="1:6" ht="19.5" customHeight="1">
      <c r="A18" s="82" t="s">
        <v>32</v>
      </c>
      <c r="B18" s="61">
        <v>20000</v>
      </c>
      <c r="C18" s="61">
        <v>14813</v>
      </c>
      <c r="D18" s="62">
        <f t="shared" si="0"/>
        <v>35.01653952609195</v>
      </c>
      <c r="E18" s="6"/>
      <c r="F18" s="6"/>
    </row>
    <row r="19" spans="1:6" ht="19.5" customHeight="1">
      <c r="A19" s="82" t="s">
        <v>691</v>
      </c>
      <c r="B19" s="61">
        <f>SUM(B21:B28)</f>
        <v>66095</v>
      </c>
      <c r="C19" s="61">
        <f>SUM(C21:C28)</f>
        <v>56695</v>
      </c>
      <c r="D19" s="62">
        <f t="shared" si="0"/>
        <v>16.57994532145692</v>
      </c>
      <c r="E19" s="6"/>
      <c r="F19" s="6"/>
    </row>
    <row r="20" spans="1:6" ht="19.5" customHeight="1">
      <c r="A20" s="82" t="s">
        <v>33</v>
      </c>
      <c r="B20" s="61">
        <v>42235</v>
      </c>
      <c r="C20" s="61">
        <f>43156-3218</f>
        <v>39938</v>
      </c>
      <c r="D20" s="62">
        <f t="shared" si="0"/>
        <v>5.751414692773807</v>
      </c>
      <c r="E20" s="6"/>
      <c r="F20" s="6"/>
    </row>
    <row r="21" spans="1:6" ht="19.5" customHeight="1">
      <c r="A21" s="82" t="s">
        <v>34</v>
      </c>
      <c r="B21" s="61">
        <v>8100</v>
      </c>
      <c r="C21" s="61">
        <v>6317</v>
      </c>
      <c r="D21" s="62">
        <f t="shared" si="0"/>
        <v>28.225423460503407</v>
      </c>
      <c r="E21" s="6"/>
      <c r="F21" s="6"/>
    </row>
    <row r="22" spans="1:6" ht="19.5" customHeight="1">
      <c r="A22" s="82" t="s">
        <v>35</v>
      </c>
      <c r="B22" s="61">
        <v>800</v>
      </c>
      <c r="C22" s="61">
        <v>727</v>
      </c>
      <c r="D22" s="62">
        <f t="shared" si="0"/>
        <v>10.041265474552958</v>
      </c>
      <c r="E22" s="6"/>
      <c r="F22" s="6"/>
    </row>
    <row r="23" spans="1:6" ht="19.5" customHeight="1">
      <c r="A23" s="82" t="s">
        <v>36</v>
      </c>
      <c r="B23" s="61">
        <v>33335</v>
      </c>
      <c r="C23" s="61">
        <f>36112-3218</f>
        <v>32894</v>
      </c>
      <c r="D23" s="62">
        <f t="shared" si="0"/>
        <v>1.3406700310086848</v>
      </c>
      <c r="E23" s="6"/>
      <c r="F23" s="6"/>
    </row>
    <row r="24" spans="1:6" ht="19.5" customHeight="1">
      <c r="A24" s="82" t="s">
        <v>37</v>
      </c>
      <c r="B24" s="61">
        <v>5000</v>
      </c>
      <c r="C24" s="61">
        <f>416+3218</f>
        <v>3634</v>
      </c>
      <c r="D24" s="62">
        <f>B24/C24*100-100</f>
        <v>37.589433131535486</v>
      </c>
      <c r="E24" s="6"/>
      <c r="F24" s="6"/>
    </row>
    <row r="25" spans="1:6" ht="19.5" customHeight="1">
      <c r="A25" s="82" t="s">
        <v>38</v>
      </c>
      <c r="B25" s="61">
        <v>10000</v>
      </c>
      <c r="C25" s="61">
        <v>10152</v>
      </c>
      <c r="D25" s="62">
        <f>B25/C25*100-100</f>
        <v>-1.4972419227738385</v>
      </c>
      <c r="E25" s="6"/>
      <c r="F25" s="6"/>
    </row>
    <row r="26" spans="1:6" ht="19.5" customHeight="1">
      <c r="A26" s="82" t="s">
        <v>39</v>
      </c>
      <c r="B26" s="140">
        <v>-1350</v>
      </c>
      <c r="C26" s="140">
        <v>-1350</v>
      </c>
      <c r="D26" s="62">
        <f>B26/C26*100-100</f>
        <v>0</v>
      </c>
      <c r="E26" s="6"/>
      <c r="F26" s="6"/>
    </row>
    <row r="27" spans="1:6" ht="19.5" customHeight="1">
      <c r="A27" s="82" t="s">
        <v>40</v>
      </c>
      <c r="B27" s="45">
        <v>7500</v>
      </c>
      <c r="C27" s="45">
        <v>1105</v>
      </c>
      <c r="D27" s="62">
        <f>B27/C27*100-100</f>
        <v>578.7330316742082</v>
      </c>
      <c r="E27" s="6"/>
      <c r="F27" s="6"/>
    </row>
    <row r="28" spans="1:6" ht="19.5" customHeight="1">
      <c r="A28" s="82" t="s">
        <v>187</v>
      </c>
      <c r="B28" s="45">
        <v>2710</v>
      </c>
      <c r="C28" s="45">
        <v>3216</v>
      </c>
      <c r="D28" s="62">
        <f>B28/C28*100-100</f>
        <v>-15.733830845771152</v>
      </c>
      <c r="E28" s="6"/>
      <c r="F28" s="6"/>
    </row>
    <row r="29" spans="1:6" ht="19.5" customHeight="1">
      <c r="A29" s="82"/>
      <c r="B29" s="45"/>
      <c r="C29" s="45"/>
      <c r="D29" s="62"/>
      <c r="E29" s="6"/>
      <c r="F29" s="6"/>
    </row>
    <row r="30" spans="1:6" ht="19.5" customHeight="1">
      <c r="A30" s="91" t="s">
        <v>690</v>
      </c>
      <c r="B30" s="74">
        <f>B4+B19</f>
        <v>315950</v>
      </c>
      <c r="C30" s="74">
        <f>C4+C19</f>
        <v>293895</v>
      </c>
      <c r="D30" s="62">
        <f>B30/C30*100-100</f>
        <v>7.504380816277916</v>
      </c>
      <c r="E30" s="6"/>
      <c r="F30" s="6"/>
    </row>
    <row r="31" spans="1:4" ht="26.25" customHeight="1">
      <c r="A31" s="158" t="s">
        <v>727</v>
      </c>
      <c r="B31" s="158"/>
      <c r="C31" s="158"/>
      <c r="D31" s="158"/>
    </row>
    <row r="32" spans="1:4" ht="14.25" customHeight="1">
      <c r="A32" s="17" t="s">
        <v>726</v>
      </c>
      <c r="B32" s="17"/>
      <c r="C32" s="125"/>
      <c r="D32" s="17"/>
    </row>
    <row r="33" spans="1:4" ht="14.25">
      <c r="A33" s="151" t="s">
        <v>158</v>
      </c>
      <c r="B33" s="151"/>
      <c r="C33" s="151"/>
      <c r="D33" s="151"/>
    </row>
  </sheetData>
  <sheetProtection/>
  <mergeCells count="4">
    <mergeCell ref="A1:D1"/>
    <mergeCell ref="C2:D2"/>
    <mergeCell ref="A33:D33"/>
    <mergeCell ref="A31:D31"/>
  </mergeCells>
  <printOptions horizontalCentered="1"/>
  <pageMargins left="0.9448818897637796" right="0.35433070866141736" top="0.98425196850393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30"/>
  <sheetViews>
    <sheetView showZeros="0" view="pageBreakPreview" zoomScaleSheetLayoutView="100" zoomScalePageLayoutView="0" workbookViewId="0" topLeftCell="A1">
      <selection activeCell="G19" sqref="G19"/>
    </sheetView>
  </sheetViews>
  <sheetFormatPr defaultColWidth="9.125" defaultRowHeight="14.25"/>
  <cols>
    <col min="1" max="1" width="38.875" style="126" customWidth="1"/>
    <col min="2" max="2" width="12.75390625" style="127" customWidth="1"/>
    <col min="3" max="3" width="12.75390625" style="126" customWidth="1"/>
    <col min="4" max="4" width="15.625" style="128" customWidth="1"/>
    <col min="5" max="233" width="9.125" style="126" customWidth="1"/>
    <col min="234" max="16384" width="9.125" style="126" customWidth="1"/>
  </cols>
  <sheetData>
    <row r="1" spans="1:4" ht="23.25" customHeight="1">
      <c r="A1" s="148" t="s">
        <v>181</v>
      </c>
      <c r="B1" s="148"/>
      <c r="C1" s="148"/>
      <c r="D1" s="148"/>
    </row>
    <row r="2" ht="9" customHeight="1"/>
    <row r="3" spans="1:4" ht="18" customHeight="1">
      <c r="A3" s="95"/>
      <c r="B3" s="129"/>
      <c r="D3" s="130" t="s">
        <v>191</v>
      </c>
    </row>
    <row r="4" spans="1:4" ht="23.25" customHeight="1">
      <c r="A4" s="87" t="s">
        <v>703</v>
      </c>
      <c r="B4" s="131" t="s">
        <v>704</v>
      </c>
      <c r="C4" s="97" t="s">
        <v>705</v>
      </c>
      <c r="D4" s="132" t="s">
        <v>706</v>
      </c>
    </row>
    <row r="5" spans="1:4" ht="18.75" customHeight="1">
      <c r="A5" s="90" t="s">
        <v>192</v>
      </c>
      <c r="B5" s="133">
        <v>654500</v>
      </c>
      <c r="C5" s="98">
        <v>608585</v>
      </c>
      <c r="D5" s="134">
        <v>7.544550062850708</v>
      </c>
    </row>
    <row r="6" spans="1:4" ht="16.5" customHeight="1">
      <c r="A6" s="90" t="s">
        <v>193</v>
      </c>
      <c r="B6" s="133">
        <v>72794</v>
      </c>
      <c r="C6" s="98">
        <v>69460</v>
      </c>
      <c r="D6" s="134">
        <v>4.799884825799028</v>
      </c>
    </row>
    <row r="7" spans="1:4" ht="16.5" customHeight="1">
      <c r="A7" s="90" t="s">
        <v>194</v>
      </c>
      <c r="B7" s="133">
        <v>2085</v>
      </c>
      <c r="C7" s="98">
        <v>2242</v>
      </c>
      <c r="D7" s="134">
        <v>-7.002676181980371</v>
      </c>
    </row>
    <row r="8" spans="1:4" ht="16.5" customHeight="1">
      <c r="A8" s="89" t="s">
        <v>195</v>
      </c>
      <c r="B8" s="135">
        <v>1853</v>
      </c>
      <c r="C8" s="98">
        <v>2075</v>
      </c>
      <c r="D8" s="134">
        <v>-10.698795180722886</v>
      </c>
    </row>
    <row r="9" spans="1:4" ht="16.5" customHeight="1">
      <c r="A9" s="89" t="s">
        <v>198</v>
      </c>
      <c r="B9" s="135">
        <v>110</v>
      </c>
      <c r="C9" s="98">
        <v>68</v>
      </c>
      <c r="D9" s="134">
        <v>61.76470588235294</v>
      </c>
    </row>
    <row r="10" spans="1:4" ht="16.5" customHeight="1">
      <c r="A10" s="89" t="s">
        <v>199</v>
      </c>
      <c r="B10" s="135">
        <v>117</v>
      </c>
      <c r="C10" s="98">
        <v>70</v>
      </c>
      <c r="D10" s="134">
        <v>67.14285714285715</v>
      </c>
    </row>
    <row r="11" spans="1:4" ht="16.5" customHeight="1">
      <c r="A11" s="89" t="s">
        <v>201</v>
      </c>
      <c r="B11" s="135">
        <v>5</v>
      </c>
      <c r="C11" s="98">
        <v>29</v>
      </c>
      <c r="D11" s="134">
        <v>-82.75862068965517</v>
      </c>
    </row>
    <row r="12" spans="1:4" ht="16.5" customHeight="1">
      <c r="A12" s="90" t="s">
        <v>202</v>
      </c>
      <c r="B12" s="133">
        <v>676</v>
      </c>
      <c r="C12" s="98">
        <v>750</v>
      </c>
      <c r="D12" s="134">
        <v>-9.866666666666667</v>
      </c>
    </row>
    <row r="13" spans="1:4" ht="16.5" customHeight="1">
      <c r="A13" s="89" t="s">
        <v>195</v>
      </c>
      <c r="B13" s="135">
        <v>515</v>
      </c>
      <c r="C13" s="98">
        <v>660</v>
      </c>
      <c r="D13" s="134">
        <v>-21.969696969696972</v>
      </c>
    </row>
    <row r="14" spans="1:4" ht="16.5" customHeight="1">
      <c r="A14" s="89" t="s">
        <v>203</v>
      </c>
      <c r="B14" s="135">
        <v>100</v>
      </c>
      <c r="C14" s="98">
        <v>60</v>
      </c>
      <c r="D14" s="134">
        <v>66.66666666666667</v>
      </c>
    </row>
    <row r="15" spans="1:4" ht="16.5" customHeight="1">
      <c r="A15" s="89" t="s">
        <v>204</v>
      </c>
      <c r="B15" s="135">
        <v>30</v>
      </c>
      <c r="C15" s="98">
        <v>10</v>
      </c>
      <c r="D15" s="134">
        <v>200</v>
      </c>
    </row>
    <row r="16" spans="1:4" ht="16.5" customHeight="1">
      <c r="A16" s="89" t="s">
        <v>205</v>
      </c>
      <c r="B16" s="135">
        <v>31</v>
      </c>
      <c r="C16" s="98">
        <v>20</v>
      </c>
      <c r="D16" s="134">
        <v>55</v>
      </c>
    </row>
    <row r="17" spans="1:4" ht="16.5" customHeight="1">
      <c r="A17" s="90" t="s">
        <v>206</v>
      </c>
      <c r="B17" s="98">
        <v>26039</v>
      </c>
      <c r="C17" s="98">
        <v>27010</v>
      </c>
      <c r="D17" s="134">
        <v>-3.5949648278415403</v>
      </c>
    </row>
    <row r="18" spans="1:4" ht="16.5" customHeight="1">
      <c r="A18" s="89" t="s">
        <v>195</v>
      </c>
      <c r="B18" s="135">
        <v>17741</v>
      </c>
      <c r="C18" s="98">
        <v>20488</v>
      </c>
      <c r="D18" s="134">
        <v>-13.407848496680986</v>
      </c>
    </row>
    <row r="19" spans="1:4" ht="16.5" customHeight="1">
      <c r="A19" s="89" t="s">
        <v>207</v>
      </c>
      <c r="B19" s="135">
        <v>388</v>
      </c>
      <c r="C19" s="98">
        <v>296</v>
      </c>
      <c r="D19" s="134">
        <v>31.081081081081074</v>
      </c>
    </row>
    <row r="20" spans="1:4" ht="16.5" customHeight="1">
      <c r="A20" s="89" t="s">
        <v>208</v>
      </c>
      <c r="B20" s="135">
        <v>417</v>
      </c>
      <c r="C20" s="98">
        <v>357</v>
      </c>
      <c r="D20" s="134">
        <v>16.806722689075638</v>
      </c>
    </row>
    <row r="21" spans="1:4" ht="16.5" customHeight="1">
      <c r="A21" s="89" t="s">
        <v>200</v>
      </c>
      <c r="B21" s="135">
        <v>1966</v>
      </c>
      <c r="C21" s="98">
        <v>2103</v>
      </c>
      <c r="D21" s="134">
        <v>-6.5145030908226325</v>
      </c>
    </row>
    <row r="22" spans="1:4" ht="16.5" customHeight="1">
      <c r="A22" s="89" t="s">
        <v>209</v>
      </c>
      <c r="B22" s="135">
        <v>5527</v>
      </c>
      <c r="C22" s="98">
        <v>3766</v>
      </c>
      <c r="D22" s="134">
        <v>46.76048858204993</v>
      </c>
    </row>
    <row r="23" spans="1:4" ht="16.5" customHeight="1">
      <c r="A23" s="90" t="s">
        <v>210</v>
      </c>
      <c r="B23" s="98">
        <v>1616</v>
      </c>
      <c r="C23" s="98">
        <v>1429</v>
      </c>
      <c r="D23" s="134">
        <v>13.086074177746676</v>
      </c>
    </row>
    <row r="24" spans="1:4" ht="16.5" customHeight="1">
      <c r="A24" s="89" t="s">
        <v>195</v>
      </c>
      <c r="B24" s="135">
        <v>1223</v>
      </c>
      <c r="C24" s="98">
        <v>1290</v>
      </c>
      <c r="D24" s="134">
        <v>-5.193798449612408</v>
      </c>
    </row>
    <row r="25" spans="1:4" ht="16.5" customHeight="1">
      <c r="A25" s="89" t="s">
        <v>211</v>
      </c>
      <c r="B25" s="135">
        <v>214</v>
      </c>
      <c r="C25" s="98">
        <v>2</v>
      </c>
      <c r="D25" s="134">
        <v>10600</v>
      </c>
    </row>
    <row r="26" spans="1:4" ht="16.5" customHeight="1">
      <c r="A26" s="89" t="s">
        <v>212</v>
      </c>
      <c r="B26" s="135">
        <v>139</v>
      </c>
      <c r="C26" s="98">
        <v>131</v>
      </c>
      <c r="D26" s="134">
        <v>6.106870229007644</v>
      </c>
    </row>
    <row r="27" spans="1:4" ht="16.5" customHeight="1">
      <c r="A27" s="89" t="s">
        <v>213</v>
      </c>
      <c r="B27" s="135">
        <v>40</v>
      </c>
      <c r="C27" s="98">
        <v>6</v>
      </c>
      <c r="D27" s="134">
        <v>566.6666666666667</v>
      </c>
    </row>
    <row r="28" spans="1:4" ht="16.5" customHeight="1">
      <c r="A28" s="90" t="s">
        <v>214</v>
      </c>
      <c r="B28" s="98">
        <v>1762</v>
      </c>
      <c r="C28" s="98">
        <v>1856</v>
      </c>
      <c r="D28" s="134">
        <v>-5.06465517241379</v>
      </c>
    </row>
    <row r="29" spans="1:4" ht="16.5" customHeight="1">
      <c r="A29" s="89" t="s">
        <v>195</v>
      </c>
      <c r="B29" s="135">
        <v>466</v>
      </c>
      <c r="C29" s="98">
        <v>505</v>
      </c>
      <c r="D29" s="134">
        <v>-7.722772277227719</v>
      </c>
    </row>
    <row r="30" spans="1:4" ht="16.5" customHeight="1">
      <c r="A30" s="89" t="s">
        <v>215</v>
      </c>
      <c r="B30" s="135">
        <v>59</v>
      </c>
      <c r="C30" s="98">
        <v>59</v>
      </c>
      <c r="D30" s="134">
        <v>0</v>
      </c>
    </row>
    <row r="31" spans="1:4" ht="16.5" customHeight="1">
      <c r="A31" s="89" t="s">
        <v>216</v>
      </c>
      <c r="B31" s="135">
        <v>228</v>
      </c>
      <c r="C31" s="98">
        <v>194</v>
      </c>
      <c r="D31" s="134">
        <v>17.525773195876294</v>
      </c>
    </row>
    <row r="32" spans="1:4" ht="16.5" customHeight="1">
      <c r="A32" s="89" t="s">
        <v>200</v>
      </c>
      <c r="B32" s="135">
        <v>873</v>
      </c>
      <c r="C32" s="98">
        <v>939</v>
      </c>
      <c r="D32" s="134">
        <v>-7.028753993610226</v>
      </c>
    </row>
    <row r="33" spans="1:4" ht="16.5" customHeight="1">
      <c r="A33" s="89" t="s">
        <v>217</v>
      </c>
      <c r="B33" s="135">
        <v>136</v>
      </c>
      <c r="C33" s="98">
        <v>159</v>
      </c>
      <c r="D33" s="134">
        <v>-14.465408805031444</v>
      </c>
    </row>
    <row r="34" spans="1:4" ht="16.5" customHeight="1">
      <c r="A34" s="90" t="s">
        <v>218</v>
      </c>
      <c r="B34" s="98">
        <v>1152</v>
      </c>
      <c r="C34" s="98">
        <v>1416</v>
      </c>
      <c r="D34" s="134">
        <v>-18.644067796610166</v>
      </c>
    </row>
    <row r="35" spans="1:4" ht="16.5" customHeight="1">
      <c r="A35" s="89" t="s">
        <v>195</v>
      </c>
      <c r="B35" s="135">
        <v>772</v>
      </c>
      <c r="C35" s="98">
        <v>865</v>
      </c>
      <c r="D35" s="134">
        <v>-10.751445086705203</v>
      </c>
    </row>
    <row r="36" spans="1:4" ht="16.5" customHeight="1">
      <c r="A36" s="89" t="s">
        <v>219</v>
      </c>
      <c r="B36" s="135">
        <v>70</v>
      </c>
      <c r="C36" s="98">
        <v>86</v>
      </c>
      <c r="D36" s="134">
        <v>-18.6046511627907</v>
      </c>
    </row>
    <row r="37" spans="1:4" ht="16.5" customHeight="1">
      <c r="A37" s="89" t="s">
        <v>220</v>
      </c>
      <c r="B37" s="135">
        <v>310</v>
      </c>
      <c r="C37" s="98">
        <v>465</v>
      </c>
      <c r="D37" s="134">
        <v>-33.333333333333336</v>
      </c>
    </row>
    <row r="38" spans="1:4" ht="16.5" customHeight="1">
      <c r="A38" s="90" t="s">
        <v>221</v>
      </c>
      <c r="B38" s="98">
        <v>5312</v>
      </c>
      <c r="C38" s="98">
        <v>5826</v>
      </c>
      <c r="D38" s="134">
        <v>-8.822519739100587</v>
      </c>
    </row>
    <row r="39" spans="1:4" ht="16.5" customHeight="1">
      <c r="A39" s="89" t="s">
        <v>195</v>
      </c>
      <c r="B39" s="135">
        <v>4125</v>
      </c>
      <c r="C39" s="98">
        <v>4524</v>
      </c>
      <c r="D39" s="134">
        <v>-8.81962864721485</v>
      </c>
    </row>
    <row r="40" spans="1:4" ht="16.5" customHeight="1">
      <c r="A40" s="89" t="s">
        <v>222</v>
      </c>
      <c r="B40" s="135"/>
      <c r="C40" s="98">
        <v>13</v>
      </c>
      <c r="D40" s="134">
        <v>-100</v>
      </c>
    </row>
    <row r="41" spans="1:4" ht="16.5" customHeight="1">
      <c r="A41" s="89" t="s">
        <v>223</v>
      </c>
      <c r="B41" s="135">
        <v>420</v>
      </c>
      <c r="C41" s="98">
        <v>412</v>
      </c>
      <c r="D41" s="134">
        <v>1.9417475728155331</v>
      </c>
    </row>
    <row r="42" spans="1:4" ht="16.5" customHeight="1">
      <c r="A42" s="89" t="s">
        <v>219</v>
      </c>
      <c r="B42" s="135">
        <v>70</v>
      </c>
      <c r="C42" s="98">
        <v>75</v>
      </c>
      <c r="D42" s="134">
        <v>-6.666666666666665</v>
      </c>
    </row>
    <row r="43" spans="1:4" ht="16.5" customHeight="1">
      <c r="A43" s="89" t="s">
        <v>224</v>
      </c>
      <c r="B43" s="135">
        <v>697</v>
      </c>
      <c r="C43" s="98">
        <v>802</v>
      </c>
      <c r="D43" s="134">
        <v>-13.092269326683292</v>
      </c>
    </row>
    <row r="44" spans="1:4" ht="16.5" customHeight="1">
      <c r="A44" s="90" t="s">
        <v>225</v>
      </c>
      <c r="B44" s="98">
        <v>566</v>
      </c>
      <c r="C44" s="98">
        <v>619</v>
      </c>
      <c r="D44" s="134">
        <v>-8.562197092084013</v>
      </c>
    </row>
    <row r="45" spans="1:4" ht="16.5" customHeight="1">
      <c r="A45" s="89" t="s">
        <v>195</v>
      </c>
      <c r="B45" s="135">
        <v>442</v>
      </c>
      <c r="C45" s="98">
        <v>515</v>
      </c>
      <c r="D45" s="134">
        <v>-14.174757281553397</v>
      </c>
    </row>
    <row r="46" spans="1:4" ht="16.5" customHeight="1">
      <c r="A46" s="89" t="s">
        <v>196</v>
      </c>
      <c r="B46" s="135"/>
      <c r="C46" s="98">
        <v>1</v>
      </c>
      <c r="D46" s="134">
        <v>-100</v>
      </c>
    </row>
    <row r="47" spans="1:4" ht="16.5" customHeight="1">
      <c r="A47" s="89" t="s">
        <v>226</v>
      </c>
      <c r="B47" s="135">
        <v>120</v>
      </c>
      <c r="C47" s="98">
        <v>101</v>
      </c>
      <c r="D47" s="134">
        <v>18.811881188118807</v>
      </c>
    </row>
    <row r="48" spans="1:4" ht="16.5" customHeight="1">
      <c r="A48" s="89" t="s">
        <v>219</v>
      </c>
      <c r="B48" s="135"/>
      <c r="C48" s="98">
        <v>2</v>
      </c>
      <c r="D48" s="134">
        <v>-100</v>
      </c>
    </row>
    <row r="49" spans="1:4" ht="16.5" customHeight="1">
      <c r="A49" s="89" t="s">
        <v>227</v>
      </c>
      <c r="B49" s="135">
        <v>4</v>
      </c>
      <c r="C49" s="98">
        <v>0</v>
      </c>
      <c r="D49" s="134"/>
    </row>
    <row r="50" spans="1:4" ht="16.5" customHeight="1">
      <c r="A50" s="90" t="s">
        <v>228</v>
      </c>
      <c r="B50" s="98">
        <v>2140</v>
      </c>
      <c r="C50" s="98">
        <v>2803</v>
      </c>
      <c r="D50" s="134">
        <v>-23.65322868355334</v>
      </c>
    </row>
    <row r="51" spans="1:4" ht="16.5" customHeight="1">
      <c r="A51" s="89" t="s">
        <v>195</v>
      </c>
      <c r="B51" s="135">
        <v>1840</v>
      </c>
      <c r="C51" s="98">
        <v>2550</v>
      </c>
      <c r="D51" s="134">
        <v>-27.84313725490196</v>
      </c>
    </row>
    <row r="52" spans="1:4" ht="16.5" customHeight="1">
      <c r="A52" s="89" t="s">
        <v>229</v>
      </c>
      <c r="B52" s="135">
        <v>45</v>
      </c>
      <c r="C52" s="98">
        <v>45</v>
      </c>
      <c r="D52" s="134">
        <v>0</v>
      </c>
    </row>
    <row r="53" spans="1:4" ht="16.5" customHeight="1">
      <c r="A53" s="89" t="s">
        <v>200</v>
      </c>
      <c r="B53" s="135">
        <v>49</v>
      </c>
      <c r="C53" s="98">
        <v>57</v>
      </c>
      <c r="D53" s="134">
        <v>-14.035087719298245</v>
      </c>
    </row>
    <row r="54" spans="1:4" ht="16.5" customHeight="1">
      <c r="A54" s="89" t="s">
        <v>230</v>
      </c>
      <c r="B54" s="135">
        <v>206</v>
      </c>
      <c r="C54" s="98">
        <v>151</v>
      </c>
      <c r="D54" s="134">
        <v>36.42384105960266</v>
      </c>
    </row>
    <row r="55" spans="1:4" ht="16.5" customHeight="1">
      <c r="A55" s="90" t="s">
        <v>231</v>
      </c>
      <c r="B55" s="98">
        <v>1336</v>
      </c>
      <c r="C55" s="98">
        <v>1185</v>
      </c>
      <c r="D55" s="134">
        <v>12.742616033755283</v>
      </c>
    </row>
    <row r="56" spans="1:4" ht="16.5" customHeight="1">
      <c r="A56" s="89" t="s">
        <v>195</v>
      </c>
      <c r="B56" s="135">
        <v>1195</v>
      </c>
      <c r="C56" s="98">
        <v>1167</v>
      </c>
      <c r="D56" s="134">
        <v>2.3993144815766865</v>
      </c>
    </row>
    <row r="57" spans="1:4" ht="16.5" customHeight="1">
      <c r="A57" s="89" t="s">
        <v>232</v>
      </c>
      <c r="B57" s="135">
        <v>141</v>
      </c>
      <c r="C57" s="98">
        <v>18</v>
      </c>
      <c r="D57" s="134">
        <v>683.3333333333333</v>
      </c>
    </row>
    <row r="58" spans="1:4" ht="16.5" customHeight="1">
      <c r="A58" s="90" t="s">
        <v>233</v>
      </c>
      <c r="B58" s="98">
        <v>1029</v>
      </c>
      <c r="C58" s="98">
        <v>1406</v>
      </c>
      <c r="D58" s="134">
        <v>-26.81365576102418</v>
      </c>
    </row>
    <row r="59" spans="1:4" ht="16.5" customHeight="1">
      <c r="A59" s="89" t="s">
        <v>195</v>
      </c>
      <c r="B59" s="135">
        <v>954</v>
      </c>
      <c r="C59" s="98">
        <v>1050</v>
      </c>
      <c r="D59" s="134">
        <v>-9.142857142857142</v>
      </c>
    </row>
    <row r="60" spans="1:4" ht="16.5" customHeight="1">
      <c r="A60" s="89" t="s">
        <v>200</v>
      </c>
      <c r="B60" s="135">
        <v>57</v>
      </c>
      <c r="C60" s="98">
        <v>83</v>
      </c>
      <c r="D60" s="134">
        <v>-31.32530120481928</v>
      </c>
    </row>
    <row r="61" spans="1:4" ht="16.5" customHeight="1">
      <c r="A61" s="89" t="s">
        <v>234</v>
      </c>
      <c r="B61" s="135">
        <v>18</v>
      </c>
      <c r="C61" s="98">
        <v>273</v>
      </c>
      <c r="D61" s="134">
        <v>-93.4065934065934</v>
      </c>
    </row>
    <row r="62" spans="1:4" ht="16.5" customHeight="1">
      <c r="A62" s="90" t="s">
        <v>235</v>
      </c>
      <c r="B62" s="98">
        <v>58</v>
      </c>
      <c r="C62" s="98">
        <v>43</v>
      </c>
      <c r="D62" s="134">
        <v>34.883720930232556</v>
      </c>
    </row>
    <row r="63" spans="1:4" ht="16.5" customHeight="1">
      <c r="A63" s="89" t="s">
        <v>200</v>
      </c>
      <c r="B63" s="135">
        <v>58</v>
      </c>
      <c r="C63" s="98">
        <v>43</v>
      </c>
      <c r="D63" s="134">
        <v>34.883720930232556</v>
      </c>
    </row>
    <row r="64" spans="1:4" ht="16.5" customHeight="1">
      <c r="A64" s="90" t="s">
        <v>236</v>
      </c>
      <c r="B64" s="98">
        <v>4037</v>
      </c>
      <c r="C64" s="98">
        <v>4332</v>
      </c>
      <c r="D64" s="134">
        <v>-6.809787626962138</v>
      </c>
    </row>
    <row r="65" spans="1:4" ht="16.5" customHeight="1">
      <c r="A65" s="89" t="s">
        <v>195</v>
      </c>
      <c r="B65" s="135">
        <v>3277</v>
      </c>
      <c r="C65" s="98">
        <v>3634</v>
      </c>
      <c r="D65" s="134">
        <v>-9.823885525591635</v>
      </c>
    </row>
    <row r="66" spans="1:4" ht="16.5" customHeight="1">
      <c r="A66" s="89" t="s">
        <v>237</v>
      </c>
      <c r="B66" s="135">
        <v>760</v>
      </c>
      <c r="C66" s="98">
        <v>698</v>
      </c>
      <c r="D66" s="134">
        <v>8.882521489971351</v>
      </c>
    </row>
    <row r="67" spans="1:4" ht="16.5" customHeight="1">
      <c r="A67" s="90" t="s">
        <v>238</v>
      </c>
      <c r="B67" s="98">
        <v>1358</v>
      </c>
      <c r="C67" s="98">
        <v>730</v>
      </c>
      <c r="D67" s="134">
        <v>86.02739726027397</v>
      </c>
    </row>
    <row r="68" spans="1:4" ht="16.5" customHeight="1">
      <c r="A68" s="89" t="s">
        <v>200</v>
      </c>
      <c r="B68" s="135">
        <v>572</v>
      </c>
      <c r="C68" s="98">
        <v>498</v>
      </c>
      <c r="D68" s="134">
        <v>14.859437751004023</v>
      </c>
    </row>
    <row r="69" spans="1:4" ht="16.5" customHeight="1">
      <c r="A69" s="89" t="s">
        <v>239</v>
      </c>
      <c r="B69" s="135">
        <v>786</v>
      </c>
      <c r="C69" s="98">
        <v>232</v>
      </c>
      <c r="D69" s="134">
        <v>238.79310344827584</v>
      </c>
    </row>
    <row r="70" spans="1:4" ht="16.5" customHeight="1">
      <c r="A70" s="90" t="s">
        <v>240</v>
      </c>
      <c r="B70" s="98">
        <v>345</v>
      </c>
      <c r="C70" s="98">
        <v>353</v>
      </c>
      <c r="D70" s="134">
        <v>-2.2662889518413554</v>
      </c>
    </row>
    <row r="71" spans="1:4" ht="16.5" customHeight="1">
      <c r="A71" s="89" t="s">
        <v>195</v>
      </c>
      <c r="B71" s="135">
        <v>265</v>
      </c>
      <c r="C71" s="98">
        <v>293</v>
      </c>
      <c r="D71" s="134">
        <v>-9.55631399317406</v>
      </c>
    </row>
    <row r="72" spans="1:4" ht="16.5" customHeight="1">
      <c r="A72" s="89" t="s">
        <v>241</v>
      </c>
      <c r="B72" s="135">
        <v>80</v>
      </c>
      <c r="C72" s="98">
        <v>60</v>
      </c>
      <c r="D72" s="134">
        <v>33.33333333333333</v>
      </c>
    </row>
    <row r="73" spans="1:4" ht="16.5" customHeight="1">
      <c r="A73" s="90" t="s">
        <v>242</v>
      </c>
      <c r="B73" s="98">
        <v>449</v>
      </c>
      <c r="C73" s="98">
        <v>443</v>
      </c>
      <c r="D73" s="134">
        <v>1.3544018058690765</v>
      </c>
    </row>
    <row r="74" spans="1:4" ht="16.5" customHeight="1">
      <c r="A74" s="89" t="s">
        <v>195</v>
      </c>
      <c r="B74" s="135">
        <v>348</v>
      </c>
      <c r="C74" s="98">
        <v>369</v>
      </c>
      <c r="D74" s="134">
        <v>-5.691056910569103</v>
      </c>
    </row>
    <row r="75" spans="1:4" ht="16.5" customHeight="1">
      <c r="A75" s="89" t="s">
        <v>243</v>
      </c>
      <c r="B75" s="135">
        <v>41</v>
      </c>
      <c r="C75" s="98">
        <v>17</v>
      </c>
      <c r="D75" s="134">
        <v>141.17647058823528</v>
      </c>
    </row>
    <row r="76" spans="1:4" ht="16.5" customHeight="1">
      <c r="A76" s="89" t="s">
        <v>244</v>
      </c>
      <c r="B76" s="135">
        <v>60</v>
      </c>
      <c r="C76" s="98">
        <v>57</v>
      </c>
      <c r="D76" s="134">
        <v>5.263157894736836</v>
      </c>
    </row>
    <row r="77" spans="1:4" ht="16.5" customHeight="1">
      <c r="A77" s="90" t="s">
        <v>245</v>
      </c>
      <c r="B77" s="98">
        <v>601</v>
      </c>
      <c r="C77" s="98">
        <v>393</v>
      </c>
      <c r="D77" s="134">
        <v>52.9262086513995</v>
      </c>
    </row>
    <row r="78" spans="1:4" ht="16.5" customHeight="1">
      <c r="A78" s="89" t="s">
        <v>195</v>
      </c>
      <c r="B78" s="135">
        <v>256</v>
      </c>
      <c r="C78" s="98">
        <v>297</v>
      </c>
      <c r="D78" s="134">
        <v>-13.804713804713808</v>
      </c>
    </row>
    <row r="79" spans="1:4" ht="16.5" customHeight="1">
      <c r="A79" s="89" t="s">
        <v>246</v>
      </c>
      <c r="B79" s="135">
        <v>345</v>
      </c>
      <c r="C79" s="98">
        <v>96</v>
      </c>
      <c r="D79" s="134">
        <v>259.375</v>
      </c>
    </row>
    <row r="80" spans="1:4" ht="16.5" customHeight="1">
      <c r="A80" s="90" t="s">
        <v>247</v>
      </c>
      <c r="B80" s="98">
        <v>122</v>
      </c>
      <c r="C80" s="98">
        <v>124</v>
      </c>
      <c r="D80" s="134">
        <v>-1.6129032258064502</v>
      </c>
    </row>
    <row r="81" spans="1:4" ht="16.5" customHeight="1">
      <c r="A81" s="89" t="s">
        <v>195</v>
      </c>
      <c r="B81" s="135">
        <v>102</v>
      </c>
      <c r="C81" s="98">
        <v>110</v>
      </c>
      <c r="D81" s="134">
        <v>-7.272727272727275</v>
      </c>
    </row>
    <row r="82" spans="1:4" ht="16.5" customHeight="1">
      <c r="A82" s="89" t="s">
        <v>248</v>
      </c>
      <c r="B82" s="135">
        <v>20</v>
      </c>
      <c r="C82" s="98">
        <v>14</v>
      </c>
      <c r="D82" s="134">
        <v>42.85714285714286</v>
      </c>
    </row>
    <row r="83" spans="1:4" ht="16.5" customHeight="1">
      <c r="A83" s="90" t="s">
        <v>249</v>
      </c>
      <c r="B83" s="98">
        <v>985</v>
      </c>
      <c r="C83" s="98">
        <v>1036</v>
      </c>
      <c r="D83" s="134">
        <v>-4.9227799227799185</v>
      </c>
    </row>
    <row r="84" spans="1:4" ht="16.5" customHeight="1">
      <c r="A84" s="89" t="s">
        <v>195</v>
      </c>
      <c r="B84" s="135">
        <v>538</v>
      </c>
      <c r="C84" s="98">
        <v>606</v>
      </c>
      <c r="D84" s="134">
        <v>-11.221122112211223</v>
      </c>
    </row>
    <row r="85" spans="1:4" ht="16.5" customHeight="1">
      <c r="A85" s="89" t="s">
        <v>200</v>
      </c>
      <c r="B85" s="135">
        <v>102</v>
      </c>
      <c r="C85" s="98">
        <v>111</v>
      </c>
      <c r="D85" s="134">
        <v>-8.108108108108103</v>
      </c>
    </row>
    <row r="86" spans="1:4" ht="16.5" customHeight="1">
      <c r="A86" s="89" t="s">
        <v>250</v>
      </c>
      <c r="B86" s="135">
        <v>345</v>
      </c>
      <c r="C86" s="98">
        <v>319</v>
      </c>
      <c r="D86" s="134">
        <v>8.150470219435736</v>
      </c>
    </row>
    <row r="87" spans="1:4" ht="16.5" customHeight="1">
      <c r="A87" s="90" t="s">
        <v>251</v>
      </c>
      <c r="B87" s="98">
        <v>5645</v>
      </c>
      <c r="C87" s="98">
        <v>5735</v>
      </c>
      <c r="D87" s="134">
        <v>-1.569311246730598</v>
      </c>
    </row>
    <row r="88" spans="1:4" ht="16.5" customHeight="1">
      <c r="A88" s="89" t="s">
        <v>195</v>
      </c>
      <c r="B88" s="135">
        <v>3483</v>
      </c>
      <c r="C88" s="98">
        <v>3856</v>
      </c>
      <c r="D88" s="134">
        <v>-9.67323651452282</v>
      </c>
    </row>
    <row r="89" spans="1:4" ht="16.5" customHeight="1">
      <c r="A89" s="89" t="s">
        <v>200</v>
      </c>
      <c r="B89" s="135">
        <v>205</v>
      </c>
      <c r="C89" s="98">
        <v>198</v>
      </c>
      <c r="D89" s="134">
        <v>3.535353535353525</v>
      </c>
    </row>
    <row r="90" spans="1:4" ht="16.5" customHeight="1">
      <c r="A90" s="89" t="s">
        <v>252</v>
      </c>
      <c r="B90" s="135">
        <v>1957</v>
      </c>
      <c r="C90" s="98">
        <v>1681</v>
      </c>
      <c r="D90" s="134">
        <v>16.4187983343248</v>
      </c>
    </row>
    <row r="91" spans="1:4" ht="16.5" customHeight="1">
      <c r="A91" s="90" t="s">
        <v>253</v>
      </c>
      <c r="B91" s="98">
        <v>1482</v>
      </c>
      <c r="C91" s="98">
        <v>1472</v>
      </c>
      <c r="D91" s="134">
        <v>0.6793478260869623</v>
      </c>
    </row>
    <row r="92" spans="1:4" ht="16.5" customHeight="1">
      <c r="A92" s="89" t="s">
        <v>195</v>
      </c>
      <c r="B92" s="135">
        <v>676</v>
      </c>
      <c r="C92" s="98">
        <v>742</v>
      </c>
      <c r="D92" s="134">
        <v>-8.89487870619946</v>
      </c>
    </row>
    <row r="93" spans="1:4" ht="16.5" customHeight="1">
      <c r="A93" s="89" t="s">
        <v>254</v>
      </c>
      <c r="B93" s="135">
        <v>806</v>
      </c>
      <c r="C93" s="98">
        <v>730</v>
      </c>
      <c r="D93" s="134">
        <v>10.410958904109592</v>
      </c>
    </row>
    <row r="94" spans="1:4" ht="16.5" customHeight="1">
      <c r="A94" s="90" t="s">
        <v>255</v>
      </c>
      <c r="B94" s="98">
        <v>1040</v>
      </c>
      <c r="C94" s="98">
        <v>1148</v>
      </c>
      <c r="D94" s="134">
        <v>-9.40766550522648</v>
      </c>
    </row>
    <row r="95" spans="1:4" ht="16.5" customHeight="1">
      <c r="A95" s="89" t="s">
        <v>195</v>
      </c>
      <c r="B95" s="135">
        <v>696</v>
      </c>
      <c r="C95" s="98">
        <v>733</v>
      </c>
      <c r="D95" s="134">
        <v>-5.047748976807642</v>
      </c>
    </row>
    <row r="96" spans="1:4" ht="16.5" customHeight="1">
      <c r="A96" s="89" t="s">
        <v>256</v>
      </c>
      <c r="B96" s="135">
        <v>344</v>
      </c>
      <c r="C96" s="98">
        <v>415</v>
      </c>
      <c r="D96" s="134">
        <v>-17.108433734939755</v>
      </c>
    </row>
    <row r="97" spans="1:4" ht="16.5" customHeight="1">
      <c r="A97" s="90" t="s">
        <v>257</v>
      </c>
      <c r="B97" s="98">
        <v>324</v>
      </c>
      <c r="C97" s="98">
        <v>311</v>
      </c>
      <c r="D97" s="134">
        <v>4.180064308681675</v>
      </c>
    </row>
    <row r="98" spans="1:4" ht="16.5" customHeight="1">
      <c r="A98" s="89" t="s">
        <v>195</v>
      </c>
      <c r="B98" s="135">
        <v>262</v>
      </c>
      <c r="C98" s="98">
        <v>239</v>
      </c>
      <c r="D98" s="134">
        <v>9.623430962343104</v>
      </c>
    </row>
    <row r="99" spans="1:4" ht="16.5" customHeight="1">
      <c r="A99" s="89" t="s">
        <v>258</v>
      </c>
      <c r="B99" s="135">
        <v>62</v>
      </c>
      <c r="C99" s="98">
        <v>72</v>
      </c>
      <c r="D99" s="134">
        <v>-13.888888888888884</v>
      </c>
    </row>
    <row r="100" spans="1:4" ht="16.5" customHeight="1">
      <c r="A100" s="90" t="s">
        <v>259</v>
      </c>
      <c r="B100" s="98">
        <v>2729</v>
      </c>
      <c r="C100" s="98">
        <v>2952</v>
      </c>
      <c r="D100" s="134">
        <v>-7.554200542005418</v>
      </c>
    </row>
    <row r="101" spans="1:4" ht="16.5" customHeight="1">
      <c r="A101" s="89" t="s">
        <v>195</v>
      </c>
      <c r="B101" s="135">
        <v>1345</v>
      </c>
      <c r="C101" s="98">
        <v>1468</v>
      </c>
      <c r="D101" s="134">
        <v>-8.378746594005449</v>
      </c>
    </row>
    <row r="102" spans="1:4" ht="16.5" customHeight="1">
      <c r="A102" s="89" t="s">
        <v>260</v>
      </c>
      <c r="B102" s="135">
        <v>1384</v>
      </c>
      <c r="C102" s="98">
        <v>1484</v>
      </c>
      <c r="D102" s="134">
        <v>-6.738544474393526</v>
      </c>
    </row>
    <row r="103" spans="1:4" ht="16.5" customHeight="1">
      <c r="A103" s="90" t="s">
        <v>261</v>
      </c>
      <c r="B103" s="98">
        <v>9906</v>
      </c>
      <c r="C103" s="98">
        <v>3846</v>
      </c>
      <c r="D103" s="134">
        <v>157.5663026521061</v>
      </c>
    </row>
    <row r="104" spans="1:4" ht="16.5" customHeight="1">
      <c r="A104" s="89" t="s">
        <v>262</v>
      </c>
      <c r="B104" s="135"/>
      <c r="C104" s="98">
        <v>3</v>
      </c>
      <c r="D104" s="134">
        <v>-100</v>
      </c>
    </row>
    <row r="105" spans="1:4" ht="16.5" customHeight="1">
      <c r="A105" s="89" t="s">
        <v>263</v>
      </c>
      <c r="B105" s="135">
        <v>9906</v>
      </c>
      <c r="C105" s="98">
        <v>3843</v>
      </c>
      <c r="D105" s="134">
        <v>157.7673692427791</v>
      </c>
    </row>
    <row r="106" spans="1:4" ht="16.5" customHeight="1">
      <c r="A106" s="90" t="s">
        <v>264</v>
      </c>
      <c r="B106" s="98">
        <v>396</v>
      </c>
      <c r="C106" s="98">
        <v>445</v>
      </c>
      <c r="D106" s="134">
        <v>-11.011235955056176</v>
      </c>
    </row>
    <row r="107" spans="1:4" ht="16.5" customHeight="1">
      <c r="A107" s="90" t="s">
        <v>265</v>
      </c>
      <c r="B107" s="98">
        <v>396</v>
      </c>
      <c r="C107" s="98">
        <v>445</v>
      </c>
      <c r="D107" s="134">
        <v>-11.011235955056176</v>
      </c>
    </row>
    <row r="108" spans="1:4" ht="16.5" customHeight="1">
      <c r="A108" s="89" t="s">
        <v>266</v>
      </c>
      <c r="B108" s="135">
        <v>90</v>
      </c>
      <c r="C108" s="98">
        <v>90</v>
      </c>
      <c r="D108" s="134">
        <v>0</v>
      </c>
    </row>
    <row r="109" spans="1:4" ht="16.5" customHeight="1">
      <c r="A109" s="89" t="s">
        <v>267</v>
      </c>
      <c r="B109" s="135">
        <v>10</v>
      </c>
      <c r="C109" s="98">
        <v>10</v>
      </c>
      <c r="D109" s="134">
        <v>0</v>
      </c>
    </row>
    <row r="110" spans="1:4" ht="16.5" customHeight="1">
      <c r="A110" s="89" t="s">
        <v>268</v>
      </c>
      <c r="B110" s="135">
        <v>156</v>
      </c>
      <c r="C110" s="98">
        <v>140</v>
      </c>
      <c r="D110" s="134">
        <v>11.428571428571432</v>
      </c>
    </row>
    <row r="111" spans="1:4" ht="16.5" customHeight="1">
      <c r="A111" s="89" t="s">
        <v>269</v>
      </c>
      <c r="B111" s="135"/>
      <c r="C111" s="98">
        <v>95</v>
      </c>
      <c r="D111" s="134">
        <v>-100</v>
      </c>
    </row>
    <row r="112" spans="1:4" ht="16.5" customHeight="1">
      <c r="A112" s="89" t="s">
        <v>270</v>
      </c>
      <c r="B112" s="135">
        <v>140</v>
      </c>
      <c r="C112" s="98">
        <v>110</v>
      </c>
      <c r="D112" s="134">
        <v>27.27272727272727</v>
      </c>
    </row>
    <row r="113" spans="1:4" ht="16.5" customHeight="1">
      <c r="A113" s="90" t="s">
        <v>271</v>
      </c>
      <c r="B113" s="98">
        <v>38607</v>
      </c>
      <c r="C113" s="98">
        <v>51751</v>
      </c>
      <c r="D113" s="134">
        <v>-25.398543023323217</v>
      </c>
    </row>
    <row r="114" spans="1:4" ht="16.5" customHeight="1">
      <c r="A114" s="90" t="s">
        <v>272</v>
      </c>
      <c r="B114" s="98">
        <v>829</v>
      </c>
      <c r="C114" s="98">
        <v>1145</v>
      </c>
      <c r="D114" s="134">
        <v>-27.598253275109176</v>
      </c>
    </row>
    <row r="115" spans="1:4" ht="16.5" customHeight="1">
      <c r="A115" s="89" t="s">
        <v>273</v>
      </c>
      <c r="B115" s="135">
        <v>90</v>
      </c>
      <c r="C115" s="98">
        <v>60</v>
      </c>
      <c r="D115" s="134">
        <v>50</v>
      </c>
    </row>
    <row r="116" spans="1:4" ht="16.5" customHeight="1">
      <c r="A116" s="89" t="s">
        <v>274</v>
      </c>
      <c r="B116" s="135">
        <v>739</v>
      </c>
      <c r="C116" s="98">
        <v>1085</v>
      </c>
      <c r="D116" s="134">
        <v>-31.889400921658982</v>
      </c>
    </row>
    <row r="117" spans="1:4" ht="16.5" customHeight="1">
      <c r="A117" s="90" t="s">
        <v>275</v>
      </c>
      <c r="B117" s="98">
        <v>27825</v>
      </c>
      <c r="C117" s="98">
        <v>40679</v>
      </c>
      <c r="D117" s="134">
        <v>-31.598613535239316</v>
      </c>
    </row>
    <row r="118" spans="1:4" ht="16.5" customHeight="1">
      <c r="A118" s="89" t="s">
        <v>195</v>
      </c>
      <c r="B118" s="135">
        <v>16546</v>
      </c>
      <c r="C118" s="98">
        <v>18073</v>
      </c>
      <c r="D118" s="134">
        <v>-8.449067670004984</v>
      </c>
    </row>
    <row r="119" spans="1:4" ht="16.5" customHeight="1">
      <c r="A119" s="89" t="s">
        <v>196</v>
      </c>
      <c r="B119" s="135">
        <v>698</v>
      </c>
      <c r="C119" s="98">
        <v>643</v>
      </c>
      <c r="D119" s="134">
        <v>8.55365474339036</v>
      </c>
    </row>
    <row r="120" spans="1:4" ht="16.5" customHeight="1">
      <c r="A120" s="89" t="s">
        <v>276</v>
      </c>
      <c r="B120" s="135">
        <v>5077</v>
      </c>
      <c r="C120" s="98">
        <v>6261</v>
      </c>
      <c r="D120" s="134">
        <v>-18.91071713783741</v>
      </c>
    </row>
    <row r="121" spans="1:4" ht="16.5" customHeight="1">
      <c r="A121" s="89" t="s">
        <v>277</v>
      </c>
      <c r="B121" s="135">
        <v>240</v>
      </c>
      <c r="C121" s="98">
        <v>837</v>
      </c>
      <c r="D121" s="134">
        <v>-71.32616487455196</v>
      </c>
    </row>
    <row r="122" spans="1:4" ht="16.5" customHeight="1">
      <c r="A122" s="89" t="s">
        <v>278</v>
      </c>
      <c r="B122" s="135"/>
      <c r="C122" s="98">
        <v>28</v>
      </c>
      <c r="D122" s="134">
        <v>-100</v>
      </c>
    </row>
    <row r="123" spans="1:4" ht="16.5" customHeight="1">
      <c r="A123" s="89" t="s">
        <v>279</v>
      </c>
      <c r="B123" s="135"/>
      <c r="C123" s="98">
        <v>50</v>
      </c>
      <c r="D123" s="134">
        <v>-100</v>
      </c>
    </row>
    <row r="124" spans="1:4" ht="16.5" customHeight="1">
      <c r="A124" s="89" t="s">
        <v>280</v>
      </c>
      <c r="B124" s="135">
        <v>614</v>
      </c>
      <c r="C124" s="98">
        <v>607</v>
      </c>
      <c r="D124" s="134">
        <v>1.1532125205930832</v>
      </c>
    </row>
    <row r="125" spans="1:4" ht="16.5" customHeight="1">
      <c r="A125" s="89" t="s">
        <v>281</v>
      </c>
      <c r="B125" s="135">
        <v>1926</v>
      </c>
      <c r="C125" s="98">
        <v>2321</v>
      </c>
      <c r="D125" s="134">
        <v>-17.01852649719948</v>
      </c>
    </row>
    <row r="126" spans="1:4" ht="16.5" customHeight="1">
      <c r="A126" s="89" t="s">
        <v>282</v>
      </c>
      <c r="B126" s="135">
        <v>50</v>
      </c>
      <c r="C126" s="98">
        <v>49</v>
      </c>
      <c r="D126" s="134">
        <v>2.0408163265306145</v>
      </c>
    </row>
    <row r="127" spans="1:4" ht="16.5" customHeight="1">
      <c r="A127" s="89" t="s">
        <v>283</v>
      </c>
      <c r="B127" s="135">
        <v>910</v>
      </c>
      <c r="C127" s="98">
        <v>1292</v>
      </c>
      <c r="D127" s="134">
        <v>-29.56656346749226</v>
      </c>
    </row>
    <row r="128" spans="1:4" ht="16.5" customHeight="1">
      <c r="A128" s="89" t="s">
        <v>284</v>
      </c>
      <c r="B128" s="135">
        <v>100</v>
      </c>
      <c r="C128" s="98">
        <v>100</v>
      </c>
      <c r="D128" s="134">
        <v>0</v>
      </c>
    </row>
    <row r="129" spans="1:4" ht="16.5" customHeight="1">
      <c r="A129" s="89" t="s">
        <v>219</v>
      </c>
      <c r="B129" s="135">
        <v>390</v>
      </c>
      <c r="C129" s="98">
        <v>48</v>
      </c>
      <c r="D129" s="134">
        <v>712.5</v>
      </c>
    </row>
    <row r="130" spans="1:4" ht="16.5" customHeight="1">
      <c r="A130" s="89" t="s">
        <v>285</v>
      </c>
      <c r="B130" s="135">
        <v>1274</v>
      </c>
      <c r="C130" s="98">
        <v>10370</v>
      </c>
      <c r="D130" s="134">
        <v>-87.7145612343298</v>
      </c>
    </row>
    <row r="131" spans="1:4" ht="16.5" customHeight="1">
      <c r="A131" s="90" t="s">
        <v>286</v>
      </c>
      <c r="B131" s="98">
        <v>2305</v>
      </c>
      <c r="C131" s="98">
        <v>2673</v>
      </c>
      <c r="D131" s="134">
        <v>-13.76730265619155</v>
      </c>
    </row>
    <row r="132" spans="1:4" ht="16.5" customHeight="1">
      <c r="A132" s="89" t="s">
        <v>195</v>
      </c>
      <c r="B132" s="135">
        <v>1920</v>
      </c>
      <c r="C132" s="98">
        <v>1953</v>
      </c>
      <c r="D132" s="134">
        <v>-1.6897081413210446</v>
      </c>
    </row>
    <row r="133" spans="1:4" ht="16.5" customHeight="1">
      <c r="A133" s="89" t="s">
        <v>196</v>
      </c>
      <c r="B133" s="135"/>
      <c r="C133" s="98">
        <v>2</v>
      </c>
      <c r="D133" s="134">
        <v>-100</v>
      </c>
    </row>
    <row r="134" spans="1:4" ht="16.5" customHeight="1">
      <c r="A134" s="89" t="s">
        <v>287</v>
      </c>
      <c r="B134" s="135"/>
      <c r="C134" s="98">
        <v>78</v>
      </c>
      <c r="D134" s="134">
        <v>-100</v>
      </c>
    </row>
    <row r="135" spans="1:4" ht="16.5" customHeight="1">
      <c r="A135" s="89" t="s">
        <v>288</v>
      </c>
      <c r="B135" s="135">
        <v>60</v>
      </c>
      <c r="C135" s="98">
        <v>50</v>
      </c>
      <c r="D135" s="134">
        <v>20</v>
      </c>
    </row>
    <row r="136" spans="1:4" ht="16.5" customHeight="1">
      <c r="A136" s="89" t="s">
        <v>289</v>
      </c>
      <c r="B136" s="135">
        <v>62</v>
      </c>
      <c r="C136" s="98">
        <v>22</v>
      </c>
      <c r="D136" s="134">
        <v>181.81818181818184</v>
      </c>
    </row>
    <row r="137" spans="1:4" ht="16.5" customHeight="1">
      <c r="A137" s="89" t="s">
        <v>290</v>
      </c>
      <c r="B137" s="135"/>
      <c r="C137" s="98">
        <v>30</v>
      </c>
      <c r="D137" s="134">
        <v>-100</v>
      </c>
    </row>
    <row r="138" spans="1:4" ht="16.5" customHeight="1">
      <c r="A138" s="89" t="s">
        <v>291</v>
      </c>
      <c r="B138" s="135"/>
      <c r="C138" s="98">
        <v>7</v>
      </c>
      <c r="D138" s="134">
        <v>-100</v>
      </c>
    </row>
    <row r="139" spans="1:4" ht="16.5" customHeight="1">
      <c r="A139" s="89" t="s">
        <v>292</v>
      </c>
      <c r="B139" s="135">
        <v>263</v>
      </c>
      <c r="C139" s="98">
        <v>531</v>
      </c>
      <c r="D139" s="134">
        <v>-50.47080979284368</v>
      </c>
    </row>
    <row r="140" spans="1:4" ht="16.5" customHeight="1">
      <c r="A140" s="90" t="s">
        <v>293</v>
      </c>
      <c r="B140" s="98">
        <v>4232</v>
      </c>
      <c r="C140" s="98">
        <v>4910</v>
      </c>
      <c r="D140" s="134">
        <v>-13.80855397148676</v>
      </c>
    </row>
    <row r="141" spans="1:4" ht="16.5" customHeight="1">
      <c r="A141" s="89" t="s">
        <v>195</v>
      </c>
      <c r="B141" s="135">
        <v>2686</v>
      </c>
      <c r="C141" s="98">
        <v>3083</v>
      </c>
      <c r="D141" s="134">
        <v>-12.877067791112552</v>
      </c>
    </row>
    <row r="142" spans="1:4" ht="16.5" customHeight="1">
      <c r="A142" s="89" t="s">
        <v>196</v>
      </c>
      <c r="B142" s="135">
        <v>125</v>
      </c>
      <c r="C142" s="98">
        <v>98</v>
      </c>
      <c r="D142" s="134">
        <v>27.55102040816326</v>
      </c>
    </row>
    <row r="143" spans="1:4" ht="16.5" customHeight="1">
      <c r="A143" s="89" t="s">
        <v>294</v>
      </c>
      <c r="B143" s="135">
        <v>510</v>
      </c>
      <c r="C143" s="98">
        <v>303</v>
      </c>
      <c r="D143" s="134">
        <v>68.31683168316832</v>
      </c>
    </row>
    <row r="144" spans="1:4" ht="16.5" customHeight="1">
      <c r="A144" s="89" t="s">
        <v>295</v>
      </c>
      <c r="B144" s="135">
        <v>25</v>
      </c>
      <c r="C144" s="98">
        <v>220</v>
      </c>
      <c r="D144" s="134">
        <v>-88.63636363636364</v>
      </c>
    </row>
    <row r="145" spans="1:4" ht="16.5" customHeight="1">
      <c r="A145" s="89" t="s">
        <v>296</v>
      </c>
      <c r="B145" s="135"/>
      <c r="C145" s="98">
        <v>195</v>
      </c>
      <c r="D145" s="134">
        <v>-100</v>
      </c>
    </row>
    <row r="146" spans="1:4" ht="16.5" customHeight="1">
      <c r="A146" s="89" t="s">
        <v>297</v>
      </c>
      <c r="B146" s="135">
        <v>886</v>
      </c>
      <c r="C146" s="98">
        <v>1011</v>
      </c>
      <c r="D146" s="134">
        <v>-12.363996043521263</v>
      </c>
    </row>
    <row r="147" spans="1:4" ht="16.5" customHeight="1">
      <c r="A147" s="90" t="s">
        <v>298</v>
      </c>
      <c r="B147" s="98">
        <v>2297</v>
      </c>
      <c r="C147" s="98">
        <v>2329</v>
      </c>
      <c r="D147" s="134">
        <v>-1.3739802490339237</v>
      </c>
    </row>
    <row r="148" spans="1:4" ht="16.5" customHeight="1">
      <c r="A148" s="89" t="s">
        <v>195</v>
      </c>
      <c r="B148" s="135">
        <v>1194</v>
      </c>
      <c r="C148" s="98">
        <v>1170</v>
      </c>
      <c r="D148" s="134">
        <v>2.051282051282044</v>
      </c>
    </row>
    <row r="149" spans="1:4" ht="16.5" customHeight="1">
      <c r="A149" s="89" t="s">
        <v>196</v>
      </c>
      <c r="B149" s="135">
        <v>5</v>
      </c>
      <c r="C149" s="98">
        <v>245</v>
      </c>
      <c r="D149" s="134">
        <v>-97.95918367346938</v>
      </c>
    </row>
    <row r="150" spans="1:4" ht="16.5" customHeight="1">
      <c r="A150" s="89" t="s">
        <v>299</v>
      </c>
      <c r="B150" s="135">
        <v>555</v>
      </c>
      <c r="C150" s="98">
        <v>312</v>
      </c>
      <c r="D150" s="134">
        <v>77.88461538461537</v>
      </c>
    </row>
    <row r="151" spans="1:4" ht="16.5" customHeight="1">
      <c r="A151" s="89" t="s">
        <v>300</v>
      </c>
      <c r="B151" s="135">
        <v>50</v>
      </c>
      <c r="C151" s="98">
        <v>61</v>
      </c>
      <c r="D151" s="134">
        <v>-18.032786885245898</v>
      </c>
    </row>
    <row r="152" spans="1:4" ht="16.5" customHeight="1">
      <c r="A152" s="89" t="s">
        <v>301</v>
      </c>
      <c r="B152" s="135">
        <v>164</v>
      </c>
      <c r="C152" s="98">
        <v>158</v>
      </c>
      <c r="D152" s="134">
        <v>3.797468354430378</v>
      </c>
    </row>
    <row r="153" spans="1:4" ht="16.5" customHeight="1">
      <c r="A153" s="89" t="s">
        <v>302</v>
      </c>
      <c r="B153" s="135">
        <v>282</v>
      </c>
      <c r="C153" s="98">
        <v>296</v>
      </c>
      <c r="D153" s="134">
        <v>-4.729729729729726</v>
      </c>
    </row>
    <row r="154" spans="1:4" ht="16.5" customHeight="1">
      <c r="A154" s="89" t="s">
        <v>303</v>
      </c>
      <c r="B154" s="135">
        <v>47</v>
      </c>
      <c r="C154" s="98">
        <v>87</v>
      </c>
      <c r="D154" s="134">
        <v>-45.97701149425287</v>
      </c>
    </row>
    <row r="155" spans="1:4" ht="16.5" customHeight="1">
      <c r="A155" s="90" t="s">
        <v>304</v>
      </c>
      <c r="B155" s="98">
        <v>1119</v>
      </c>
      <c r="C155" s="98">
        <v>15</v>
      </c>
      <c r="D155" s="134">
        <v>7360</v>
      </c>
    </row>
    <row r="156" spans="1:4" ht="16.5" customHeight="1">
      <c r="A156" s="89" t="s">
        <v>305</v>
      </c>
      <c r="B156" s="135">
        <v>1119</v>
      </c>
      <c r="C156" s="98">
        <v>15</v>
      </c>
      <c r="D156" s="134">
        <v>7360</v>
      </c>
    </row>
    <row r="157" spans="1:4" ht="16.5" customHeight="1">
      <c r="A157" s="90" t="s">
        <v>306</v>
      </c>
      <c r="B157" s="98">
        <v>189581</v>
      </c>
      <c r="C157" s="98">
        <v>169765</v>
      </c>
      <c r="D157" s="134">
        <v>11.67260624981592</v>
      </c>
    </row>
    <row r="158" spans="1:4" ht="16.5" customHeight="1">
      <c r="A158" s="90" t="s">
        <v>307</v>
      </c>
      <c r="B158" s="98">
        <v>1675</v>
      </c>
      <c r="C158" s="98">
        <v>1223</v>
      </c>
      <c r="D158" s="134">
        <v>36.95829926410465</v>
      </c>
    </row>
    <row r="159" spans="1:4" ht="16.5" customHeight="1">
      <c r="A159" s="89" t="s">
        <v>195</v>
      </c>
      <c r="B159" s="135">
        <v>1108</v>
      </c>
      <c r="C159" s="98">
        <v>1093</v>
      </c>
      <c r="D159" s="134">
        <v>1.3723696248856276</v>
      </c>
    </row>
    <row r="160" spans="1:4" ht="16.5" customHeight="1">
      <c r="A160" s="89" t="s">
        <v>308</v>
      </c>
      <c r="B160" s="135">
        <v>567</v>
      </c>
      <c r="C160" s="98">
        <v>130</v>
      </c>
      <c r="D160" s="134">
        <v>336.15384615384613</v>
      </c>
    </row>
    <row r="161" spans="1:4" ht="16.5" customHeight="1">
      <c r="A161" s="90" t="s">
        <v>309</v>
      </c>
      <c r="B161" s="98">
        <v>131337</v>
      </c>
      <c r="C161" s="98">
        <v>125750</v>
      </c>
      <c r="D161" s="134">
        <v>4.442942345924461</v>
      </c>
    </row>
    <row r="162" spans="1:4" ht="16.5" customHeight="1">
      <c r="A162" s="89" t="s">
        <v>310</v>
      </c>
      <c r="B162" s="135">
        <v>4731</v>
      </c>
      <c r="C162" s="98">
        <v>3348</v>
      </c>
      <c r="D162" s="134">
        <v>41.30824372759856</v>
      </c>
    </row>
    <row r="163" spans="1:4" ht="16.5" customHeight="1">
      <c r="A163" s="89" t="s">
        <v>311</v>
      </c>
      <c r="B163" s="135">
        <v>59262</v>
      </c>
      <c r="C163" s="98">
        <v>58558</v>
      </c>
      <c r="D163" s="134">
        <v>1.2022268520099688</v>
      </c>
    </row>
    <row r="164" spans="1:4" ht="16.5" customHeight="1">
      <c r="A164" s="89" t="s">
        <v>312</v>
      </c>
      <c r="B164" s="135">
        <v>41425</v>
      </c>
      <c r="C164" s="98">
        <v>38810</v>
      </c>
      <c r="D164" s="134">
        <v>6.737954135532087</v>
      </c>
    </row>
    <row r="165" spans="1:4" ht="16.5" customHeight="1">
      <c r="A165" s="89" t="s">
        <v>313</v>
      </c>
      <c r="B165" s="135">
        <v>20781</v>
      </c>
      <c r="C165" s="98">
        <v>19759</v>
      </c>
      <c r="D165" s="134">
        <v>5.172326534743665</v>
      </c>
    </row>
    <row r="166" spans="1:4" ht="16.5" customHeight="1">
      <c r="A166" s="89" t="s">
        <v>314</v>
      </c>
      <c r="B166" s="135"/>
      <c r="C166" s="98">
        <v>9</v>
      </c>
      <c r="D166" s="134">
        <v>-100</v>
      </c>
    </row>
    <row r="167" spans="1:4" ht="16.5" customHeight="1">
      <c r="A167" s="89" t="s">
        <v>315</v>
      </c>
      <c r="B167" s="135">
        <v>5138</v>
      </c>
      <c r="C167" s="98">
        <v>5266</v>
      </c>
      <c r="D167" s="134">
        <v>-2.4306874287884583</v>
      </c>
    </row>
    <row r="168" spans="1:4" ht="16.5" customHeight="1">
      <c r="A168" s="90" t="s">
        <v>316</v>
      </c>
      <c r="B168" s="98">
        <v>10114</v>
      </c>
      <c r="C168" s="98">
        <v>10061</v>
      </c>
      <c r="D168" s="134">
        <v>0.5267866017294454</v>
      </c>
    </row>
    <row r="169" spans="1:4" ht="16.5" customHeight="1">
      <c r="A169" s="89" t="s">
        <v>317</v>
      </c>
      <c r="B169" s="135">
        <v>10114</v>
      </c>
      <c r="C169" s="98">
        <v>9621</v>
      </c>
      <c r="D169" s="134">
        <v>5.124207462841701</v>
      </c>
    </row>
    <row r="170" spans="1:4" ht="16.5" customHeight="1">
      <c r="A170" s="89" t="s">
        <v>318</v>
      </c>
      <c r="B170" s="135"/>
      <c r="C170" s="98">
        <v>440</v>
      </c>
      <c r="D170" s="134">
        <v>-100</v>
      </c>
    </row>
    <row r="171" spans="1:4" ht="16.5" customHeight="1">
      <c r="A171" s="90" t="s">
        <v>319</v>
      </c>
      <c r="B171" s="98">
        <v>2341</v>
      </c>
      <c r="C171" s="98">
        <v>2200</v>
      </c>
      <c r="D171" s="134">
        <v>6.40909090909092</v>
      </c>
    </row>
    <row r="172" spans="1:4" ht="16.5" customHeight="1">
      <c r="A172" s="89" t="s">
        <v>320</v>
      </c>
      <c r="B172" s="135">
        <v>2341</v>
      </c>
      <c r="C172" s="98">
        <v>2200</v>
      </c>
      <c r="D172" s="134">
        <v>6.40909090909092</v>
      </c>
    </row>
    <row r="173" spans="1:4" ht="16.5" customHeight="1">
      <c r="A173" s="90" t="s">
        <v>321</v>
      </c>
      <c r="B173" s="98">
        <v>0</v>
      </c>
      <c r="C173" s="98">
        <v>593</v>
      </c>
      <c r="D173" s="134">
        <v>-100</v>
      </c>
    </row>
    <row r="174" spans="1:4" ht="16.5" customHeight="1">
      <c r="A174" s="89" t="s">
        <v>322</v>
      </c>
      <c r="B174" s="135"/>
      <c r="C174" s="98">
        <v>593</v>
      </c>
      <c r="D174" s="134">
        <v>-100</v>
      </c>
    </row>
    <row r="175" spans="1:4" ht="16.5" customHeight="1">
      <c r="A175" s="90" t="s">
        <v>323</v>
      </c>
      <c r="B175" s="98">
        <v>776</v>
      </c>
      <c r="C175" s="98">
        <v>886</v>
      </c>
      <c r="D175" s="134">
        <v>-12.415349887133187</v>
      </c>
    </row>
    <row r="176" spans="1:4" ht="16.5" customHeight="1">
      <c r="A176" s="89" t="s">
        <v>324</v>
      </c>
      <c r="B176" s="135">
        <v>766</v>
      </c>
      <c r="C176" s="98">
        <v>664</v>
      </c>
      <c r="D176" s="134">
        <v>15.36144578313252</v>
      </c>
    </row>
    <row r="177" spans="1:4" ht="16.5" customHeight="1">
      <c r="A177" s="89" t="s">
        <v>325</v>
      </c>
      <c r="B177" s="135">
        <v>10</v>
      </c>
      <c r="C177" s="98">
        <v>222</v>
      </c>
      <c r="D177" s="134">
        <v>-95.4954954954955</v>
      </c>
    </row>
    <row r="178" spans="1:4" ht="16.5" customHeight="1">
      <c r="A178" s="90" t="s">
        <v>326</v>
      </c>
      <c r="B178" s="135">
        <v>7000</v>
      </c>
      <c r="C178" s="98">
        <v>6998</v>
      </c>
      <c r="D178" s="134">
        <v>0.028579594169753086</v>
      </c>
    </row>
    <row r="179" spans="1:4" ht="16.5" customHeight="1">
      <c r="A179" s="89" t="s">
        <v>327</v>
      </c>
      <c r="B179" s="135">
        <v>7000</v>
      </c>
      <c r="C179" s="98">
        <v>6998</v>
      </c>
      <c r="D179" s="134">
        <v>0.028579594169753086</v>
      </c>
    </row>
    <row r="180" spans="1:4" ht="16.5" customHeight="1">
      <c r="A180" s="90" t="s">
        <v>328</v>
      </c>
      <c r="B180" s="135">
        <v>36338</v>
      </c>
      <c r="C180" s="98">
        <v>22054</v>
      </c>
      <c r="D180" s="134">
        <v>64.76829600072548</v>
      </c>
    </row>
    <row r="181" spans="1:4" ht="16.5" customHeight="1">
      <c r="A181" s="89" t="s">
        <v>329</v>
      </c>
      <c r="B181" s="135">
        <v>36338</v>
      </c>
      <c r="C181" s="98">
        <v>22054</v>
      </c>
      <c r="D181" s="134">
        <v>64.76829600072548</v>
      </c>
    </row>
    <row r="182" spans="1:4" ht="16.5" customHeight="1">
      <c r="A182" s="90" t="s">
        <v>330</v>
      </c>
      <c r="B182" s="98">
        <v>10042</v>
      </c>
      <c r="C182" s="98">
        <v>7114</v>
      </c>
      <c r="D182" s="134">
        <v>41.15827944897386</v>
      </c>
    </row>
    <row r="183" spans="1:4" ht="16.5" customHeight="1">
      <c r="A183" s="90" t="s">
        <v>331</v>
      </c>
      <c r="B183" s="98">
        <v>177</v>
      </c>
      <c r="C183" s="98">
        <v>230</v>
      </c>
      <c r="D183" s="134">
        <v>-23.043478260869566</v>
      </c>
    </row>
    <row r="184" spans="1:4" ht="16.5" customHeight="1">
      <c r="A184" s="89" t="s">
        <v>195</v>
      </c>
      <c r="B184" s="135">
        <v>161</v>
      </c>
      <c r="C184" s="98">
        <v>205</v>
      </c>
      <c r="D184" s="134">
        <v>-21.46341463414634</v>
      </c>
    </row>
    <row r="185" spans="1:4" ht="16.5" customHeight="1">
      <c r="A185" s="89" t="s">
        <v>332</v>
      </c>
      <c r="B185" s="135">
        <v>16</v>
      </c>
      <c r="C185" s="98">
        <v>25</v>
      </c>
      <c r="D185" s="134">
        <v>-36</v>
      </c>
    </row>
    <row r="186" spans="1:4" ht="16.5" customHeight="1">
      <c r="A186" s="90" t="s">
        <v>334</v>
      </c>
      <c r="B186" s="98">
        <v>3843</v>
      </c>
      <c r="C186" s="98">
        <v>2562</v>
      </c>
      <c r="D186" s="134">
        <v>50</v>
      </c>
    </row>
    <row r="187" spans="1:4" ht="16.5" customHeight="1">
      <c r="A187" s="89" t="s">
        <v>335</v>
      </c>
      <c r="B187" s="135">
        <v>99</v>
      </c>
      <c r="C187" s="98">
        <v>337</v>
      </c>
      <c r="D187" s="134">
        <v>-70.62314540059347</v>
      </c>
    </row>
    <row r="188" spans="1:4" ht="16.5" customHeight="1">
      <c r="A188" s="89" t="s">
        <v>336</v>
      </c>
      <c r="B188" s="135">
        <v>3744</v>
      </c>
      <c r="C188" s="98">
        <v>2225</v>
      </c>
      <c r="D188" s="134">
        <v>68.2696629213483</v>
      </c>
    </row>
    <row r="189" spans="1:4" ht="16.5" customHeight="1">
      <c r="A189" s="90" t="s">
        <v>337</v>
      </c>
      <c r="B189" s="98">
        <v>281</v>
      </c>
      <c r="C189" s="98">
        <v>133</v>
      </c>
      <c r="D189" s="134">
        <v>111.27819548872182</v>
      </c>
    </row>
    <row r="190" spans="1:4" ht="16.5" customHeight="1">
      <c r="A190" s="89" t="s">
        <v>333</v>
      </c>
      <c r="B190" s="135">
        <v>226</v>
      </c>
      <c r="C190" s="98">
        <v>133</v>
      </c>
      <c r="D190" s="134">
        <v>69.92481203007519</v>
      </c>
    </row>
    <row r="191" spans="1:4" ht="16.5" customHeight="1">
      <c r="A191" s="89" t="s">
        <v>338</v>
      </c>
      <c r="B191" s="135">
        <v>55</v>
      </c>
      <c r="C191" s="98">
        <v>0</v>
      </c>
      <c r="D191" s="134"/>
    </row>
    <row r="192" spans="1:4" ht="16.5" customHeight="1">
      <c r="A192" s="90" t="s">
        <v>339</v>
      </c>
      <c r="B192" s="135">
        <v>85</v>
      </c>
      <c r="C192" s="98">
        <v>71</v>
      </c>
      <c r="D192" s="134">
        <v>19.718309859154925</v>
      </c>
    </row>
    <row r="193" spans="1:4" ht="16.5" customHeight="1">
      <c r="A193" s="89" t="s">
        <v>340</v>
      </c>
      <c r="B193" s="135">
        <v>85</v>
      </c>
      <c r="C193" s="98">
        <v>71</v>
      </c>
      <c r="D193" s="134">
        <v>19.718309859154925</v>
      </c>
    </row>
    <row r="194" spans="1:4" ht="16.5" customHeight="1">
      <c r="A194" s="90" t="s">
        <v>341</v>
      </c>
      <c r="B194" s="98">
        <v>251</v>
      </c>
      <c r="C194" s="98">
        <v>320</v>
      </c>
      <c r="D194" s="134">
        <v>-21.5625</v>
      </c>
    </row>
    <row r="195" spans="1:4" ht="16.5" customHeight="1">
      <c r="A195" s="89" t="s">
        <v>333</v>
      </c>
      <c r="B195" s="135">
        <v>124</v>
      </c>
      <c r="C195" s="98">
        <v>142</v>
      </c>
      <c r="D195" s="134">
        <v>-12.676056338028175</v>
      </c>
    </row>
    <row r="196" spans="1:4" ht="16.5" customHeight="1">
      <c r="A196" s="89" t="s">
        <v>342</v>
      </c>
      <c r="B196" s="135">
        <v>105</v>
      </c>
      <c r="C196" s="98">
        <v>142</v>
      </c>
      <c r="D196" s="134">
        <v>-26.056338028169012</v>
      </c>
    </row>
    <row r="197" spans="1:4" ht="16.5" customHeight="1">
      <c r="A197" s="89" t="s">
        <v>343</v>
      </c>
      <c r="B197" s="135">
        <v>11</v>
      </c>
      <c r="C197" s="98">
        <v>12</v>
      </c>
      <c r="D197" s="134">
        <v>-8.333333333333337</v>
      </c>
    </row>
    <row r="198" spans="1:4" ht="16.5" customHeight="1">
      <c r="A198" s="89" t="s">
        <v>344</v>
      </c>
      <c r="B198" s="135">
        <v>11</v>
      </c>
      <c r="C198" s="98">
        <v>13</v>
      </c>
      <c r="D198" s="134">
        <v>-15.384615384615385</v>
      </c>
    </row>
    <row r="199" spans="1:4" ht="16.5" customHeight="1">
      <c r="A199" s="89" t="s">
        <v>345</v>
      </c>
      <c r="B199" s="135"/>
      <c r="C199" s="98">
        <v>11</v>
      </c>
      <c r="D199" s="134">
        <v>-100</v>
      </c>
    </row>
    <row r="200" spans="1:4" ht="16.5" customHeight="1">
      <c r="A200" s="90" t="s">
        <v>346</v>
      </c>
      <c r="B200" s="98">
        <v>1030</v>
      </c>
      <c r="C200" s="98">
        <v>793</v>
      </c>
      <c r="D200" s="134">
        <v>29.88650693568726</v>
      </c>
    </row>
    <row r="201" spans="1:4" ht="16.5" customHeight="1">
      <c r="A201" s="89" t="s">
        <v>347</v>
      </c>
      <c r="B201" s="135">
        <v>1030</v>
      </c>
      <c r="C201" s="98">
        <v>793</v>
      </c>
      <c r="D201" s="134">
        <v>29.88650693568726</v>
      </c>
    </row>
    <row r="202" spans="1:4" ht="16.5" customHeight="1">
      <c r="A202" s="90" t="s">
        <v>348</v>
      </c>
      <c r="B202" s="98">
        <v>4375</v>
      </c>
      <c r="C202" s="98">
        <v>3005</v>
      </c>
      <c r="D202" s="134">
        <v>45.590682196339436</v>
      </c>
    </row>
    <row r="203" spans="1:4" ht="16.5" customHeight="1">
      <c r="A203" s="89" t="s">
        <v>349</v>
      </c>
      <c r="B203" s="135">
        <v>688</v>
      </c>
      <c r="C203" s="98">
        <v>310</v>
      </c>
      <c r="D203" s="134">
        <v>121.93548387096773</v>
      </c>
    </row>
    <row r="204" spans="1:4" ht="16.5" customHeight="1">
      <c r="A204" s="89" t="s">
        <v>350</v>
      </c>
      <c r="B204" s="135">
        <v>3687</v>
      </c>
      <c r="C204" s="98">
        <v>2695</v>
      </c>
      <c r="D204" s="134">
        <v>36.80890538033395</v>
      </c>
    </row>
    <row r="205" spans="1:4" ht="16.5" customHeight="1">
      <c r="A205" s="90" t="s">
        <v>351</v>
      </c>
      <c r="B205" s="98">
        <v>13542</v>
      </c>
      <c r="C205" s="98">
        <v>13681</v>
      </c>
      <c r="D205" s="134">
        <v>-1.0160076017834974</v>
      </c>
    </row>
    <row r="206" spans="1:4" ht="16.5" customHeight="1">
      <c r="A206" s="90" t="s">
        <v>352</v>
      </c>
      <c r="B206" s="98">
        <v>4087</v>
      </c>
      <c r="C206" s="98">
        <v>5056</v>
      </c>
      <c r="D206" s="134">
        <v>-19.16534810126582</v>
      </c>
    </row>
    <row r="207" spans="1:4" ht="16.5" customHeight="1">
      <c r="A207" s="89" t="s">
        <v>195</v>
      </c>
      <c r="B207" s="135">
        <v>631</v>
      </c>
      <c r="C207" s="98">
        <v>682</v>
      </c>
      <c r="D207" s="134">
        <v>-7.478005865102643</v>
      </c>
    </row>
    <row r="208" spans="1:4" ht="16.5" customHeight="1">
      <c r="A208" s="89" t="s">
        <v>353</v>
      </c>
      <c r="B208" s="135">
        <v>404</v>
      </c>
      <c r="C208" s="98">
        <v>554</v>
      </c>
      <c r="D208" s="134">
        <v>-27.07581227436823</v>
      </c>
    </row>
    <row r="209" spans="1:4" ht="16.5" customHeight="1">
      <c r="A209" s="89" t="s">
        <v>354</v>
      </c>
      <c r="B209" s="135">
        <v>578</v>
      </c>
      <c r="C209" s="98">
        <v>703</v>
      </c>
      <c r="D209" s="134">
        <v>-17.780938833570413</v>
      </c>
    </row>
    <row r="210" spans="1:4" ht="16.5" customHeight="1">
      <c r="A210" s="89" t="s">
        <v>355</v>
      </c>
      <c r="B210" s="135">
        <v>1456</v>
      </c>
      <c r="C210" s="98">
        <v>1708</v>
      </c>
      <c r="D210" s="134">
        <v>-14.754098360655743</v>
      </c>
    </row>
    <row r="211" spans="1:4" ht="16.5" customHeight="1">
      <c r="A211" s="89" t="s">
        <v>356</v>
      </c>
      <c r="B211" s="135">
        <v>122</v>
      </c>
      <c r="C211" s="98">
        <v>180</v>
      </c>
      <c r="D211" s="134">
        <v>-32.22222222222222</v>
      </c>
    </row>
    <row r="212" spans="1:4" ht="16.5" customHeight="1">
      <c r="A212" s="89" t="s">
        <v>357</v>
      </c>
      <c r="B212" s="135">
        <v>896</v>
      </c>
      <c r="C212" s="98">
        <v>1229</v>
      </c>
      <c r="D212" s="134">
        <v>-27.09519934906428</v>
      </c>
    </row>
    <row r="213" spans="1:4" ht="16.5" customHeight="1">
      <c r="A213" s="90" t="s">
        <v>358</v>
      </c>
      <c r="B213" s="98">
        <v>1185</v>
      </c>
      <c r="C213" s="98">
        <v>1252</v>
      </c>
      <c r="D213" s="134">
        <v>-5.351437699680506</v>
      </c>
    </row>
    <row r="214" spans="1:4" ht="16.5" customHeight="1">
      <c r="A214" s="89" t="s">
        <v>359</v>
      </c>
      <c r="B214" s="135">
        <v>1007</v>
      </c>
      <c r="C214" s="98">
        <v>959</v>
      </c>
      <c r="D214" s="134">
        <v>5.005213764337846</v>
      </c>
    </row>
    <row r="215" spans="1:4" ht="16.5" customHeight="1">
      <c r="A215" s="89" t="s">
        <v>360</v>
      </c>
      <c r="B215" s="135">
        <v>144</v>
      </c>
      <c r="C215" s="98">
        <v>148</v>
      </c>
      <c r="D215" s="134">
        <v>-2.7027027027026973</v>
      </c>
    </row>
    <row r="216" spans="1:4" ht="16.5" customHeight="1">
      <c r="A216" s="89" t="s">
        <v>361</v>
      </c>
      <c r="B216" s="135"/>
      <c r="C216" s="98">
        <v>130</v>
      </c>
      <c r="D216" s="134">
        <v>-100</v>
      </c>
    </row>
    <row r="217" spans="1:4" ht="16.5" customHeight="1">
      <c r="A217" s="89" t="s">
        <v>362</v>
      </c>
      <c r="B217" s="135">
        <v>34</v>
      </c>
      <c r="C217" s="98">
        <v>15</v>
      </c>
      <c r="D217" s="134">
        <v>126.66666666666666</v>
      </c>
    </row>
    <row r="218" spans="1:4" ht="16.5" customHeight="1">
      <c r="A218" s="90" t="s">
        <v>363</v>
      </c>
      <c r="B218" s="98">
        <v>1051</v>
      </c>
      <c r="C218" s="98">
        <v>1339</v>
      </c>
      <c r="D218" s="134">
        <v>-21.508588498879767</v>
      </c>
    </row>
    <row r="219" spans="1:4" ht="16.5" customHeight="1">
      <c r="A219" s="89" t="s">
        <v>195</v>
      </c>
      <c r="B219" s="135">
        <v>408</v>
      </c>
      <c r="C219" s="98">
        <v>465</v>
      </c>
      <c r="D219" s="134">
        <v>-12.25806451612903</v>
      </c>
    </row>
    <row r="220" spans="1:4" ht="16.5" customHeight="1">
      <c r="A220" s="89" t="s">
        <v>364</v>
      </c>
      <c r="B220" s="135">
        <v>219</v>
      </c>
      <c r="C220" s="98">
        <v>129</v>
      </c>
      <c r="D220" s="134">
        <v>69.76744186046511</v>
      </c>
    </row>
    <row r="221" spans="1:4" ht="16.5" customHeight="1">
      <c r="A221" s="89" t="s">
        <v>365</v>
      </c>
      <c r="B221" s="135">
        <v>282</v>
      </c>
      <c r="C221" s="98">
        <v>555</v>
      </c>
      <c r="D221" s="134">
        <v>-49.189189189189186</v>
      </c>
    </row>
    <row r="222" spans="1:4" ht="16.5" customHeight="1">
      <c r="A222" s="89" t="s">
        <v>366</v>
      </c>
      <c r="B222" s="135">
        <v>142</v>
      </c>
      <c r="C222" s="98">
        <v>190</v>
      </c>
      <c r="D222" s="134">
        <v>-25.263157894736842</v>
      </c>
    </row>
    <row r="223" spans="1:4" ht="16.5" customHeight="1">
      <c r="A223" s="90" t="s">
        <v>367</v>
      </c>
      <c r="B223" s="98">
        <v>3669</v>
      </c>
      <c r="C223" s="98">
        <v>4490</v>
      </c>
      <c r="D223" s="134">
        <v>-18.285077951002226</v>
      </c>
    </row>
    <row r="224" spans="1:4" ht="16.5" customHeight="1">
      <c r="A224" s="89" t="s">
        <v>195</v>
      </c>
      <c r="B224" s="135">
        <v>171</v>
      </c>
      <c r="C224" s="98">
        <v>218</v>
      </c>
      <c r="D224" s="134">
        <v>-21.55963302752294</v>
      </c>
    </row>
    <row r="225" spans="1:4" ht="16.5" customHeight="1">
      <c r="A225" s="89" t="s">
        <v>368</v>
      </c>
      <c r="B225" s="135">
        <v>2579</v>
      </c>
      <c r="C225" s="98">
        <v>3011</v>
      </c>
      <c r="D225" s="134">
        <v>-14.347392892726674</v>
      </c>
    </row>
    <row r="226" spans="1:4" ht="16.5" customHeight="1">
      <c r="A226" s="89" t="s">
        <v>369</v>
      </c>
      <c r="B226" s="135">
        <v>319</v>
      </c>
      <c r="C226" s="98">
        <v>323</v>
      </c>
      <c r="D226" s="134">
        <v>-1.2383900928792602</v>
      </c>
    </row>
    <row r="227" spans="1:4" ht="16.5" customHeight="1">
      <c r="A227" s="89" t="s">
        <v>370</v>
      </c>
      <c r="B227" s="135">
        <v>600</v>
      </c>
      <c r="C227" s="98">
        <v>938</v>
      </c>
      <c r="D227" s="134">
        <v>-36.034115138592746</v>
      </c>
    </row>
    <row r="228" spans="1:4" ht="16.5" customHeight="1">
      <c r="A228" s="90" t="s">
        <v>371</v>
      </c>
      <c r="B228" s="98">
        <v>3550</v>
      </c>
      <c r="C228" s="98">
        <v>1544</v>
      </c>
      <c r="D228" s="134">
        <v>129.92227979274614</v>
      </c>
    </row>
    <row r="229" spans="1:4" ht="16.5" customHeight="1">
      <c r="A229" s="89" t="s">
        <v>372</v>
      </c>
      <c r="B229" s="135"/>
      <c r="C229" s="98">
        <v>214</v>
      </c>
      <c r="D229" s="134">
        <v>-100</v>
      </c>
    </row>
    <row r="230" spans="1:4" ht="16.5" customHeight="1">
      <c r="A230" s="89" t="s">
        <v>373</v>
      </c>
      <c r="B230" s="135">
        <v>16</v>
      </c>
      <c r="C230" s="98">
        <v>16</v>
      </c>
      <c r="D230" s="134">
        <v>0</v>
      </c>
    </row>
    <row r="231" spans="1:4" ht="16.5" customHeight="1">
      <c r="A231" s="89" t="s">
        <v>374</v>
      </c>
      <c r="B231" s="135">
        <v>3534</v>
      </c>
      <c r="C231" s="98">
        <v>1314</v>
      </c>
      <c r="D231" s="134">
        <v>168.9497716894977</v>
      </c>
    </row>
    <row r="232" spans="1:4" ht="16.5" customHeight="1">
      <c r="A232" s="90" t="s">
        <v>375</v>
      </c>
      <c r="B232" s="98">
        <v>93740</v>
      </c>
      <c r="C232" s="98">
        <v>55630</v>
      </c>
      <c r="D232" s="134">
        <v>68.50620168973576</v>
      </c>
    </row>
    <row r="233" spans="1:4" ht="16.5" customHeight="1">
      <c r="A233" s="90" t="s">
        <v>376</v>
      </c>
      <c r="B233" s="98">
        <v>1759</v>
      </c>
      <c r="C233" s="98">
        <v>1606</v>
      </c>
      <c r="D233" s="134">
        <v>9.526774595267739</v>
      </c>
    </row>
    <row r="234" spans="1:4" ht="16.5" customHeight="1">
      <c r="A234" s="89" t="s">
        <v>195</v>
      </c>
      <c r="B234" s="135">
        <v>1160</v>
      </c>
      <c r="C234" s="98">
        <v>1048</v>
      </c>
      <c r="D234" s="134">
        <v>10.687022900763354</v>
      </c>
    </row>
    <row r="235" spans="1:4" ht="16.5" customHeight="1">
      <c r="A235" s="89" t="s">
        <v>197</v>
      </c>
      <c r="B235" s="135">
        <v>36</v>
      </c>
      <c r="C235" s="98">
        <v>12</v>
      </c>
      <c r="D235" s="134">
        <v>200</v>
      </c>
    </row>
    <row r="236" spans="1:4" ht="16.5" customHeight="1">
      <c r="A236" s="89" t="s">
        <v>377</v>
      </c>
      <c r="B236" s="135">
        <v>18</v>
      </c>
      <c r="C236" s="98">
        <v>18</v>
      </c>
      <c r="D236" s="134">
        <v>0</v>
      </c>
    </row>
    <row r="237" spans="1:4" ht="16.5" customHeight="1">
      <c r="A237" s="89" t="s">
        <v>378</v>
      </c>
      <c r="B237" s="135">
        <v>143</v>
      </c>
      <c r="C237" s="98">
        <v>109</v>
      </c>
      <c r="D237" s="134">
        <v>31.192660550458704</v>
      </c>
    </row>
    <row r="238" spans="1:4" ht="16.5" customHeight="1">
      <c r="A238" s="89" t="s">
        <v>379</v>
      </c>
      <c r="B238" s="135">
        <v>112</v>
      </c>
      <c r="C238" s="98">
        <v>160</v>
      </c>
      <c r="D238" s="134">
        <v>-30</v>
      </c>
    </row>
    <row r="239" spans="1:4" ht="16.5" customHeight="1">
      <c r="A239" s="89" t="s">
        <v>219</v>
      </c>
      <c r="B239" s="135">
        <v>161</v>
      </c>
      <c r="C239" s="98">
        <v>126</v>
      </c>
      <c r="D239" s="134">
        <v>27.777777777777768</v>
      </c>
    </row>
    <row r="240" spans="1:4" ht="16.5" customHeight="1">
      <c r="A240" s="89" t="s">
        <v>380</v>
      </c>
      <c r="B240" s="135">
        <v>104</v>
      </c>
      <c r="C240" s="98">
        <v>93</v>
      </c>
      <c r="D240" s="134">
        <v>11.827956989247301</v>
      </c>
    </row>
    <row r="241" spans="1:4" ht="16.5" customHeight="1">
      <c r="A241" s="89" t="s">
        <v>381</v>
      </c>
      <c r="B241" s="135">
        <v>20</v>
      </c>
      <c r="C241" s="98">
        <v>30</v>
      </c>
      <c r="D241" s="134">
        <v>-33.333333333333336</v>
      </c>
    </row>
    <row r="242" spans="1:4" ht="16.5" customHeight="1">
      <c r="A242" s="89" t="s">
        <v>382</v>
      </c>
      <c r="B242" s="135">
        <v>5</v>
      </c>
      <c r="C242" s="98">
        <v>10</v>
      </c>
      <c r="D242" s="134">
        <v>-50</v>
      </c>
    </row>
    <row r="243" spans="1:4" ht="16.5" customHeight="1">
      <c r="A243" s="90" t="s">
        <v>383</v>
      </c>
      <c r="B243" s="98">
        <v>1814</v>
      </c>
      <c r="C243" s="98">
        <v>1894</v>
      </c>
      <c r="D243" s="134">
        <v>-4.223864836325242</v>
      </c>
    </row>
    <row r="244" spans="1:4" ht="16.5" customHeight="1">
      <c r="A244" s="89" t="s">
        <v>195</v>
      </c>
      <c r="B244" s="135">
        <v>1108</v>
      </c>
      <c r="C244" s="98">
        <v>1249</v>
      </c>
      <c r="D244" s="134">
        <v>-11.289031224979984</v>
      </c>
    </row>
    <row r="245" spans="1:4" ht="16.5" customHeight="1">
      <c r="A245" s="89" t="s">
        <v>197</v>
      </c>
      <c r="B245" s="135">
        <v>6</v>
      </c>
      <c r="C245" s="98">
        <v>0</v>
      </c>
      <c r="D245" s="134"/>
    </row>
    <row r="246" spans="1:4" ht="16.5" customHeight="1">
      <c r="A246" s="89" t="s">
        <v>384</v>
      </c>
      <c r="B246" s="135">
        <v>60</v>
      </c>
      <c r="C246" s="98">
        <v>43</v>
      </c>
      <c r="D246" s="134">
        <v>39.53488372093024</v>
      </c>
    </row>
    <row r="247" spans="1:4" ht="16.5" customHeight="1">
      <c r="A247" s="89" t="s">
        <v>385</v>
      </c>
      <c r="B247" s="135">
        <v>85</v>
      </c>
      <c r="C247" s="98">
        <v>72</v>
      </c>
      <c r="D247" s="134">
        <v>18.055555555555557</v>
      </c>
    </row>
    <row r="248" spans="1:4" ht="16.5" customHeight="1">
      <c r="A248" s="89" t="s">
        <v>386</v>
      </c>
      <c r="B248" s="135">
        <v>50</v>
      </c>
      <c r="C248" s="98">
        <v>28</v>
      </c>
      <c r="D248" s="134">
        <v>78.57142857142858</v>
      </c>
    </row>
    <row r="249" spans="1:4" ht="16.5" customHeight="1">
      <c r="A249" s="89" t="s">
        <v>387</v>
      </c>
      <c r="B249" s="135">
        <v>66</v>
      </c>
      <c r="C249" s="98">
        <v>47</v>
      </c>
      <c r="D249" s="134">
        <v>40.42553191489362</v>
      </c>
    </row>
    <row r="250" spans="1:4" ht="16.5" customHeight="1">
      <c r="A250" s="89" t="s">
        <v>388</v>
      </c>
      <c r="B250" s="135">
        <v>185</v>
      </c>
      <c r="C250" s="98">
        <v>182</v>
      </c>
      <c r="D250" s="134">
        <v>1.6483516483516425</v>
      </c>
    </row>
    <row r="251" spans="1:4" ht="16.5" customHeight="1">
      <c r="A251" s="89" t="s">
        <v>389</v>
      </c>
      <c r="B251" s="135">
        <v>254</v>
      </c>
      <c r="C251" s="98">
        <v>273</v>
      </c>
      <c r="D251" s="134">
        <v>-6.959706959706957</v>
      </c>
    </row>
    <row r="252" spans="1:4" ht="16.5" customHeight="1">
      <c r="A252" s="90" t="s">
        <v>390</v>
      </c>
      <c r="B252" s="98">
        <v>0</v>
      </c>
      <c r="C252" s="98">
        <v>21276</v>
      </c>
      <c r="D252" s="134">
        <v>-100</v>
      </c>
    </row>
    <row r="253" spans="1:4" ht="16.5" customHeight="1">
      <c r="A253" s="89" t="s">
        <v>391</v>
      </c>
      <c r="B253" s="135"/>
      <c r="C253" s="98">
        <v>15816</v>
      </c>
      <c r="D253" s="134">
        <v>-100</v>
      </c>
    </row>
    <row r="254" spans="1:4" ht="16.5" customHeight="1">
      <c r="A254" s="89" t="s">
        <v>392</v>
      </c>
      <c r="B254" s="135"/>
      <c r="C254" s="98">
        <v>5460</v>
      </c>
      <c r="D254" s="134">
        <v>-100</v>
      </c>
    </row>
    <row r="255" spans="1:4" ht="16.5" customHeight="1">
      <c r="A255" s="90" t="s">
        <v>393</v>
      </c>
      <c r="B255" s="98">
        <v>38762</v>
      </c>
      <c r="C255" s="98">
        <v>4541</v>
      </c>
      <c r="D255" s="134">
        <v>753.6005285179476</v>
      </c>
    </row>
    <row r="256" spans="1:4" ht="16.5" customHeight="1">
      <c r="A256" s="89" t="s">
        <v>707</v>
      </c>
      <c r="B256" s="135">
        <v>14896</v>
      </c>
      <c r="C256" s="98">
        <v>0</v>
      </c>
      <c r="D256" s="134"/>
    </row>
    <row r="257" spans="1:4" ht="16.5" customHeight="1">
      <c r="A257" s="89" t="s">
        <v>708</v>
      </c>
      <c r="B257" s="135">
        <v>18336</v>
      </c>
      <c r="C257" s="98">
        <v>0</v>
      </c>
      <c r="D257" s="134"/>
    </row>
    <row r="258" spans="1:4" ht="16.5" customHeight="1">
      <c r="A258" s="89" t="s">
        <v>728</v>
      </c>
      <c r="B258" s="135">
        <v>5350</v>
      </c>
      <c r="C258" s="98">
        <v>0</v>
      </c>
      <c r="D258" s="134"/>
    </row>
    <row r="259" spans="1:4" ht="16.5" customHeight="1">
      <c r="A259" s="89" t="s">
        <v>394</v>
      </c>
      <c r="B259" s="135">
        <v>180</v>
      </c>
      <c r="C259" s="98">
        <v>4541</v>
      </c>
      <c r="D259" s="134">
        <v>-96.03611539308523</v>
      </c>
    </row>
    <row r="260" spans="1:4" ht="16.5" customHeight="1">
      <c r="A260" s="90" t="s">
        <v>395</v>
      </c>
      <c r="B260" s="98">
        <v>492</v>
      </c>
      <c r="C260" s="98">
        <v>804</v>
      </c>
      <c r="D260" s="134">
        <v>-38.80597014925373</v>
      </c>
    </row>
    <row r="261" spans="1:4" ht="16.5" customHeight="1">
      <c r="A261" s="89" t="s">
        <v>396</v>
      </c>
      <c r="B261" s="135">
        <v>492</v>
      </c>
      <c r="C261" s="98">
        <v>804</v>
      </c>
      <c r="D261" s="134">
        <v>-38.80597014925373</v>
      </c>
    </row>
    <row r="262" spans="1:4" ht="16.5" customHeight="1">
      <c r="A262" s="90" t="s">
        <v>397</v>
      </c>
      <c r="B262" s="98">
        <v>4766</v>
      </c>
      <c r="C262" s="98">
        <v>4082</v>
      </c>
      <c r="D262" s="134">
        <v>16.75649191572759</v>
      </c>
    </row>
    <row r="263" spans="1:4" ht="16.5" customHeight="1">
      <c r="A263" s="89" t="s">
        <v>398</v>
      </c>
      <c r="B263" s="135">
        <v>1</v>
      </c>
      <c r="C263" s="98">
        <v>0</v>
      </c>
      <c r="D263" s="134"/>
    </row>
    <row r="264" spans="1:4" ht="16.5" customHeight="1">
      <c r="A264" s="89" t="s">
        <v>399</v>
      </c>
      <c r="B264" s="135">
        <v>900</v>
      </c>
      <c r="C264" s="98">
        <v>790</v>
      </c>
      <c r="D264" s="134">
        <v>13.924050632911399</v>
      </c>
    </row>
    <row r="265" spans="1:4" ht="16.5" customHeight="1">
      <c r="A265" s="89" t="s">
        <v>400</v>
      </c>
      <c r="B265" s="135"/>
      <c r="C265" s="98">
        <v>11</v>
      </c>
      <c r="D265" s="134">
        <v>-100</v>
      </c>
    </row>
    <row r="266" spans="1:4" ht="16.5" customHeight="1">
      <c r="A266" s="89" t="s">
        <v>401</v>
      </c>
      <c r="B266" s="135">
        <v>34</v>
      </c>
      <c r="C266" s="98">
        <v>26</v>
      </c>
      <c r="D266" s="134">
        <v>30.76923076923077</v>
      </c>
    </row>
    <row r="267" spans="1:4" ht="16.5" customHeight="1">
      <c r="A267" s="89" t="s">
        <v>402</v>
      </c>
      <c r="B267" s="135">
        <v>1392</v>
      </c>
      <c r="C267" s="98">
        <v>1389</v>
      </c>
      <c r="D267" s="134">
        <v>0.21598272138227959</v>
      </c>
    </row>
    <row r="268" spans="1:4" ht="16.5" customHeight="1">
      <c r="A268" s="89" t="s">
        <v>403</v>
      </c>
      <c r="B268" s="135">
        <v>501</v>
      </c>
      <c r="C268" s="98">
        <v>300</v>
      </c>
      <c r="D268" s="134">
        <v>67</v>
      </c>
    </row>
    <row r="269" spans="1:4" ht="16.5" customHeight="1">
      <c r="A269" s="89" t="s">
        <v>404</v>
      </c>
      <c r="B269" s="135">
        <v>1938</v>
      </c>
      <c r="C269" s="98">
        <v>1566</v>
      </c>
      <c r="D269" s="134">
        <v>23.754789272030653</v>
      </c>
    </row>
    <row r="270" spans="1:4" ht="16.5" customHeight="1">
      <c r="A270" s="90" t="s">
        <v>405</v>
      </c>
      <c r="B270" s="98">
        <v>1444</v>
      </c>
      <c r="C270" s="98">
        <v>1117</v>
      </c>
      <c r="D270" s="134">
        <v>29.274843330349153</v>
      </c>
    </row>
    <row r="271" spans="1:4" ht="16.5" customHeight="1">
      <c r="A271" s="89" t="s">
        <v>406</v>
      </c>
      <c r="B271" s="135">
        <v>1217</v>
      </c>
      <c r="C271" s="98">
        <v>951</v>
      </c>
      <c r="D271" s="134">
        <v>27.970557308096744</v>
      </c>
    </row>
    <row r="272" spans="1:4" ht="16.5" customHeight="1">
      <c r="A272" s="89" t="s">
        <v>407</v>
      </c>
      <c r="B272" s="135">
        <v>87</v>
      </c>
      <c r="C272" s="98">
        <v>59</v>
      </c>
      <c r="D272" s="134">
        <v>47.457627118644076</v>
      </c>
    </row>
    <row r="273" spans="1:4" ht="16.5" customHeight="1">
      <c r="A273" s="89" t="s">
        <v>408</v>
      </c>
      <c r="B273" s="135">
        <v>140</v>
      </c>
      <c r="C273" s="98">
        <v>107</v>
      </c>
      <c r="D273" s="134">
        <v>30.841121495327094</v>
      </c>
    </row>
    <row r="274" spans="1:4" ht="16.5" customHeight="1">
      <c r="A274" s="90" t="s">
        <v>409</v>
      </c>
      <c r="B274" s="98">
        <v>5114</v>
      </c>
      <c r="C274" s="98">
        <v>3392</v>
      </c>
      <c r="D274" s="134">
        <v>50.766509433962256</v>
      </c>
    </row>
    <row r="275" spans="1:4" ht="16.5" customHeight="1">
      <c r="A275" s="89" t="s">
        <v>410</v>
      </c>
      <c r="B275" s="135">
        <v>790</v>
      </c>
      <c r="C275" s="98">
        <v>566</v>
      </c>
      <c r="D275" s="134">
        <v>39.57597173144875</v>
      </c>
    </row>
    <row r="276" spans="1:4" ht="16.5" customHeight="1">
      <c r="A276" s="89" t="s">
        <v>411</v>
      </c>
      <c r="B276" s="135">
        <v>3334</v>
      </c>
      <c r="C276" s="98">
        <v>1735</v>
      </c>
      <c r="D276" s="134">
        <v>92.16138328530259</v>
      </c>
    </row>
    <row r="277" spans="1:4" ht="16.5" customHeight="1">
      <c r="A277" s="89" t="s">
        <v>412</v>
      </c>
      <c r="B277" s="135">
        <v>588</v>
      </c>
      <c r="C277" s="98">
        <v>531</v>
      </c>
      <c r="D277" s="134">
        <v>10.73446327683616</v>
      </c>
    </row>
    <row r="278" spans="1:4" ht="16.5" customHeight="1">
      <c r="A278" s="89" t="s">
        <v>413</v>
      </c>
      <c r="B278" s="135">
        <v>132</v>
      </c>
      <c r="C278" s="98">
        <v>147</v>
      </c>
      <c r="D278" s="134">
        <v>-10.204081632653061</v>
      </c>
    </row>
    <row r="279" spans="1:4" ht="16.5" customHeight="1">
      <c r="A279" s="89" t="s">
        <v>414</v>
      </c>
      <c r="B279" s="135">
        <v>270</v>
      </c>
      <c r="C279" s="98">
        <v>413</v>
      </c>
      <c r="D279" s="134">
        <v>-34.62469733656174</v>
      </c>
    </row>
    <row r="280" spans="1:4" ht="16.5" customHeight="1">
      <c r="A280" s="90" t="s">
        <v>415</v>
      </c>
      <c r="B280" s="98">
        <v>5823</v>
      </c>
      <c r="C280" s="98">
        <v>2679</v>
      </c>
      <c r="D280" s="134">
        <v>117.3572228443449</v>
      </c>
    </row>
    <row r="281" spans="1:4" ht="16.5" customHeight="1">
      <c r="A281" s="89" t="s">
        <v>195</v>
      </c>
      <c r="B281" s="135">
        <v>298</v>
      </c>
      <c r="C281" s="98">
        <v>325</v>
      </c>
      <c r="D281" s="134">
        <v>-8.307692307692305</v>
      </c>
    </row>
    <row r="282" spans="1:4" ht="16.5" customHeight="1">
      <c r="A282" s="89" t="s">
        <v>197</v>
      </c>
      <c r="B282" s="135">
        <v>10</v>
      </c>
      <c r="C282" s="98">
        <v>0</v>
      </c>
      <c r="D282" s="134"/>
    </row>
    <row r="283" spans="1:4" ht="16.5" customHeight="1">
      <c r="A283" s="89" t="s">
        <v>416</v>
      </c>
      <c r="B283" s="135">
        <v>329</v>
      </c>
      <c r="C283" s="98">
        <v>208</v>
      </c>
      <c r="D283" s="134">
        <v>58.17307692307692</v>
      </c>
    </row>
    <row r="284" spans="1:4" ht="16.5" customHeight="1">
      <c r="A284" s="89" t="s">
        <v>417</v>
      </c>
      <c r="B284" s="135">
        <v>135</v>
      </c>
      <c r="C284" s="98">
        <v>72</v>
      </c>
      <c r="D284" s="134">
        <v>87.5</v>
      </c>
    </row>
    <row r="285" spans="1:4" ht="16.5" customHeight="1">
      <c r="A285" s="89" t="s">
        <v>418</v>
      </c>
      <c r="B285" s="135">
        <v>28</v>
      </c>
      <c r="C285" s="98">
        <v>45</v>
      </c>
      <c r="D285" s="134">
        <v>-37.77777777777778</v>
      </c>
    </row>
    <row r="286" spans="1:4" ht="16.5" customHeight="1">
      <c r="A286" s="89" t="s">
        <v>709</v>
      </c>
      <c r="B286" s="135">
        <v>4560</v>
      </c>
      <c r="C286" s="98"/>
      <c r="D286" s="134"/>
    </row>
    <row r="287" spans="1:4" ht="16.5" customHeight="1">
      <c r="A287" s="89" t="s">
        <v>419</v>
      </c>
      <c r="B287" s="135">
        <v>463</v>
      </c>
      <c r="C287" s="98">
        <v>2029</v>
      </c>
      <c r="D287" s="134">
        <v>-77.180877279448</v>
      </c>
    </row>
    <row r="288" spans="1:4" ht="16.5" customHeight="1">
      <c r="A288" s="90" t="s">
        <v>420</v>
      </c>
      <c r="B288" s="98">
        <v>350</v>
      </c>
      <c r="C288" s="98">
        <v>429</v>
      </c>
      <c r="D288" s="134">
        <v>-18.414918414918414</v>
      </c>
    </row>
    <row r="289" spans="1:4" ht="16.5" customHeight="1">
      <c r="A289" s="89" t="s">
        <v>421</v>
      </c>
      <c r="B289" s="135">
        <v>350</v>
      </c>
      <c r="C289" s="98">
        <v>429</v>
      </c>
      <c r="D289" s="134">
        <v>-18.414918414918414</v>
      </c>
    </row>
    <row r="290" spans="1:4" ht="16.5" customHeight="1">
      <c r="A290" s="90" t="s">
        <v>422</v>
      </c>
      <c r="B290" s="98">
        <v>231</v>
      </c>
      <c r="C290" s="98">
        <v>251</v>
      </c>
      <c r="D290" s="134">
        <v>-7.968127490039844</v>
      </c>
    </row>
    <row r="291" spans="1:4" ht="16.5" customHeight="1">
      <c r="A291" s="89" t="s">
        <v>195</v>
      </c>
      <c r="B291" s="135">
        <v>116</v>
      </c>
      <c r="C291" s="98">
        <v>112</v>
      </c>
      <c r="D291" s="134">
        <v>3.571428571428581</v>
      </c>
    </row>
    <row r="292" spans="1:4" ht="16.5" customHeight="1">
      <c r="A292" s="89" t="s">
        <v>423</v>
      </c>
      <c r="B292" s="135">
        <v>115</v>
      </c>
      <c r="C292" s="98">
        <v>139</v>
      </c>
      <c r="D292" s="134">
        <v>-17.266187050359715</v>
      </c>
    </row>
    <row r="293" spans="1:4" ht="16.5" customHeight="1">
      <c r="A293" s="90" t="s">
        <v>424</v>
      </c>
      <c r="B293" s="98">
        <v>12057</v>
      </c>
      <c r="C293" s="98">
        <v>10388</v>
      </c>
      <c r="D293" s="134">
        <v>16.066615325375434</v>
      </c>
    </row>
    <row r="294" spans="1:4" ht="16.5" customHeight="1">
      <c r="A294" s="89" t="s">
        <v>425</v>
      </c>
      <c r="B294" s="135">
        <v>502</v>
      </c>
      <c r="C294" s="98">
        <v>429</v>
      </c>
      <c r="D294" s="134">
        <v>17.016317016317007</v>
      </c>
    </row>
    <row r="295" spans="1:4" ht="16.5" customHeight="1">
      <c r="A295" s="89" t="s">
        <v>426</v>
      </c>
      <c r="B295" s="135">
        <v>11555</v>
      </c>
      <c r="C295" s="98">
        <v>9959</v>
      </c>
      <c r="D295" s="134">
        <v>16.025705392107636</v>
      </c>
    </row>
    <row r="296" spans="1:4" ht="16.5" customHeight="1">
      <c r="A296" s="90" t="s">
        <v>427</v>
      </c>
      <c r="B296" s="98">
        <v>1076</v>
      </c>
      <c r="C296" s="98">
        <v>1323</v>
      </c>
      <c r="D296" s="134">
        <v>-18.669690098261526</v>
      </c>
    </row>
    <row r="297" spans="1:4" ht="16.5" customHeight="1">
      <c r="A297" s="89" t="s">
        <v>428</v>
      </c>
      <c r="B297" s="135">
        <v>900</v>
      </c>
      <c r="C297" s="98">
        <v>1154</v>
      </c>
      <c r="D297" s="134">
        <v>-22.010398613518202</v>
      </c>
    </row>
    <row r="298" spans="1:4" ht="16.5" customHeight="1">
      <c r="A298" s="89" t="s">
        <v>429</v>
      </c>
      <c r="B298" s="135">
        <v>176</v>
      </c>
      <c r="C298" s="98">
        <v>169</v>
      </c>
      <c r="D298" s="134">
        <v>4.142011834319526</v>
      </c>
    </row>
    <row r="299" spans="1:4" ht="16.5" customHeight="1">
      <c r="A299" s="90" t="s">
        <v>430</v>
      </c>
      <c r="B299" s="98">
        <v>417</v>
      </c>
      <c r="C299" s="98">
        <v>390</v>
      </c>
      <c r="D299" s="134">
        <v>6.923076923076921</v>
      </c>
    </row>
    <row r="300" spans="1:4" ht="16.5" customHeight="1">
      <c r="A300" s="89" t="s">
        <v>431</v>
      </c>
      <c r="B300" s="135">
        <v>417</v>
      </c>
      <c r="C300" s="98">
        <v>390</v>
      </c>
      <c r="D300" s="134">
        <v>6.923076923076921</v>
      </c>
    </row>
    <row r="301" spans="1:4" ht="16.5" customHeight="1">
      <c r="A301" s="90" t="s">
        <v>432</v>
      </c>
      <c r="B301" s="98">
        <v>906</v>
      </c>
      <c r="C301" s="98">
        <v>882</v>
      </c>
      <c r="D301" s="134">
        <v>2.7210884353741527</v>
      </c>
    </row>
    <row r="302" spans="1:4" ht="16.5" customHeight="1">
      <c r="A302" s="89" t="s">
        <v>433</v>
      </c>
      <c r="B302" s="135">
        <v>906</v>
      </c>
      <c r="C302" s="98">
        <v>882</v>
      </c>
      <c r="D302" s="134">
        <v>2.7210884353741527</v>
      </c>
    </row>
    <row r="303" spans="1:4" ht="16.5" customHeight="1">
      <c r="A303" s="90" t="s">
        <v>710</v>
      </c>
      <c r="B303" s="135">
        <v>17630</v>
      </c>
      <c r="C303" s="98"/>
      <c r="D303" s="134"/>
    </row>
    <row r="304" spans="1:4" ht="16.5" customHeight="1">
      <c r="A304" s="89" t="s">
        <v>711</v>
      </c>
      <c r="B304" s="135">
        <v>17630</v>
      </c>
      <c r="C304" s="98"/>
      <c r="D304" s="134"/>
    </row>
    <row r="305" spans="1:4" ht="16.5" customHeight="1">
      <c r="A305" s="90" t="s">
        <v>434</v>
      </c>
      <c r="B305" s="98">
        <v>1099</v>
      </c>
      <c r="C305" s="98">
        <v>576</v>
      </c>
      <c r="D305" s="134">
        <v>90.79861111111111</v>
      </c>
    </row>
    <row r="306" spans="1:4" ht="16.5" customHeight="1">
      <c r="A306" s="89" t="s">
        <v>435</v>
      </c>
      <c r="B306" s="135">
        <v>1099</v>
      </c>
      <c r="C306" s="98">
        <v>576</v>
      </c>
      <c r="D306" s="134">
        <v>90.79861111111111</v>
      </c>
    </row>
    <row r="307" spans="1:4" ht="16.5" customHeight="1">
      <c r="A307" s="90" t="s">
        <v>436</v>
      </c>
      <c r="B307" s="98">
        <v>74111</v>
      </c>
      <c r="C307" s="98">
        <v>62549</v>
      </c>
      <c r="D307" s="134">
        <v>18.484707988936666</v>
      </c>
    </row>
    <row r="308" spans="1:4" ht="16.5" customHeight="1">
      <c r="A308" s="90" t="s">
        <v>437</v>
      </c>
      <c r="B308" s="98">
        <v>1430</v>
      </c>
      <c r="C308" s="98">
        <v>1536</v>
      </c>
      <c r="D308" s="134">
        <v>-6.9010416666666625</v>
      </c>
    </row>
    <row r="309" spans="1:4" ht="16.5" customHeight="1">
      <c r="A309" s="89" t="s">
        <v>195</v>
      </c>
      <c r="B309" s="135">
        <v>1118</v>
      </c>
      <c r="C309" s="98">
        <v>1301</v>
      </c>
      <c r="D309" s="134">
        <v>-14.066102997694085</v>
      </c>
    </row>
    <row r="310" spans="1:4" ht="16.5" customHeight="1">
      <c r="A310" s="89" t="s">
        <v>438</v>
      </c>
      <c r="B310" s="135">
        <v>312</v>
      </c>
      <c r="C310" s="98">
        <v>235</v>
      </c>
      <c r="D310" s="134">
        <v>32.7659574468085</v>
      </c>
    </row>
    <row r="311" spans="1:4" ht="16.5" customHeight="1">
      <c r="A311" s="90" t="s">
        <v>439</v>
      </c>
      <c r="B311" s="98">
        <v>2560</v>
      </c>
      <c r="C311" s="98">
        <v>5240</v>
      </c>
      <c r="D311" s="134">
        <v>-51.145038167938935</v>
      </c>
    </row>
    <row r="312" spans="1:4" ht="16.5" customHeight="1">
      <c r="A312" s="89" t="s">
        <v>440</v>
      </c>
      <c r="B312" s="135">
        <v>466</v>
      </c>
      <c r="C312" s="98">
        <v>2406</v>
      </c>
      <c r="D312" s="134">
        <v>-80.63175394846218</v>
      </c>
    </row>
    <row r="313" spans="1:4" ht="16.5" customHeight="1">
      <c r="A313" s="89" t="s">
        <v>441</v>
      </c>
      <c r="B313" s="135">
        <v>274</v>
      </c>
      <c r="C313" s="98">
        <v>896</v>
      </c>
      <c r="D313" s="134">
        <v>-69.41964285714286</v>
      </c>
    </row>
    <row r="314" spans="1:4" ht="16.5" customHeight="1">
      <c r="A314" s="89" t="s">
        <v>442</v>
      </c>
      <c r="B314" s="135">
        <v>20</v>
      </c>
      <c r="C314" s="98">
        <v>20</v>
      </c>
      <c r="D314" s="134">
        <v>0</v>
      </c>
    </row>
    <row r="315" spans="1:4" ht="16.5" customHeight="1">
      <c r="A315" s="89" t="s">
        <v>443</v>
      </c>
      <c r="B315" s="135">
        <v>1800</v>
      </c>
      <c r="C315" s="98">
        <v>1918</v>
      </c>
      <c r="D315" s="134">
        <v>-6.15224191866528</v>
      </c>
    </row>
    <row r="316" spans="1:4" ht="16.5" customHeight="1">
      <c r="A316" s="90" t="s">
        <v>444</v>
      </c>
      <c r="B316" s="98">
        <v>13899</v>
      </c>
      <c r="C316" s="98">
        <v>10661</v>
      </c>
      <c r="D316" s="134">
        <v>30.372385329706407</v>
      </c>
    </row>
    <row r="317" spans="1:4" ht="16.5" customHeight="1">
      <c r="A317" s="89" t="s">
        <v>445</v>
      </c>
      <c r="B317" s="135">
        <v>13699</v>
      </c>
      <c r="C317" s="98">
        <v>10335</v>
      </c>
      <c r="D317" s="134">
        <v>32.549588776003866</v>
      </c>
    </row>
    <row r="318" spans="1:4" ht="16.5" customHeight="1">
      <c r="A318" s="89" t="s">
        <v>446</v>
      </c>
      <c r="B318" s="135">
        <v>200</v>
      </c>
      <c r="C318" s="98">
        <v>326</v>
      </c>
      <c r="D318" s="134">
        <v>-38.65030674846626</v>
      </c>
    </row>
    <row r="319" spans="1:4" ht="16.5" customHeight="1">
      <c r="A319" s="90" t="s">
        <v>447</v>
      </c>
      <c r="B319" s="98">
        <v>13019</v>
      </c>
      <c r="C319" s="98">
        <v>11550</v>
      </c>
      <c r="D319" s="134">
        <v>12.71861471861473</v>
      </c>
    </row>
    <row r="320" spans="1:4" ht="16.5" customHeight="1">
      <c r="A320" s="89" t="s">
        <v>448</v>
      </c>
      <c r="B320" s="135">
        <v>941</v>
      </c>
      <c r="C320" s="98">
        <v>1095</v>
      </c>
      <c r="D320" s="134">
        <v>-14.06392694063927</v>
      </c>
    </row>
    <row r="321" spans="1:4" ht="16.5" customHeight="1">
      <c r="A321" s="89" t="s">
        <v>449</v>
      </c>
      <c r="B321" s="135">
        <v>780</v>
      </c>
      <c r="C321" s="98">
        <v>933</v>
      </c>
      <c r="D321" s="134">
        <v>-16.398713826366563</v>
      </c>
    </row>
    <row r="322" spans="1:4" ht="16.5" customHeight="1">
      <c r="A322" s="89" t="s">
        <v>450</v>
      </c>
      <c r="B322" s="135">
        <v>1399</v>
      </c>
      <c r="C322" s="98">
        <v>963</v>
      </c>
      <c r="D322" s="134">
        <v>45.275181723779845</v>
      </c>
    </row>
    <row r="323" spans="1:4" ht="16.5" customHeight="1">
      <c r="A323" s="89" t="s">
        <v>451</v>
      </c>
      <c r="B323" s="135">
        <v>758</v>
      </c>
      <c r="C323" s="98">
        <v>727</v>
      </c>
      <c r="D323" s="134">
        <v>4.264099037138935</v>
      </c>
    </row>
    <row r="324" spans="1:4" ht="16.5" customHeight="1">
      <c r="A324" s="89" t="s">
        <v>452</v>
      </c>
      <c r="B324" s="135">
        <v>332</v>
      </c>
      <c r="C324" s="98">
        <v>223</v>
      </c>
      <c r="D324" s="134">
        <v>48.87892376681615</v>
      </c>
    </row>
    <row r="325" spans="1:4" ht="16.5" customHeight="1">
      <c r="A325" s="89" t="s">
        <v>453</v>
      </c>
      <c r="B325" s="135">
        <v>2626</v>
      </c>
      <c r="C325" s="98">
        <v>2424</v>
      </c>
      <c r="D325" s="134">
        <v>8.333333333333325</v>
      </c>
    </row>
    <row r="326" spans="1:4" ht="16.5" customHeight="1">
      <c r="A326" s="89" t="s">
        <v>454</v>
      </c>
      <c r="B326" s="135">
        <v>4532</v>
      </c>
      <c r="C326" s="98">
        <v>4032</v>
      </c>
      <c r="D326" s="134">
        <v>12.400793650793652</v>
      </c>
    </row>
    <row r="327" spans="1:4" ht="16.5" customHeight="1">
      <c r="A327" s="89" t="s">
        <v>455</v>
      </c>
      <c r="B327" s="135">
        <v>1442</v>
      </c>
      <c r="C327" s="98">
        <v>996</v>
      </c>
      <c r="D327" s="134">
        <v>44.77911646586345</v>
      </c>
    </row>
    <row r="328" spans="1:4" ht="16.5" customHeight="1">
      <c r="A328" s="89" t="s">
        <v>456</v>
      </c>
      <c r="B328" s="135">
        <v>35</v>
      </c>
      <c r="C328" s="98">
        <v>14</v>
      </c>
      <c r="D328" s="134">
        <v>150</v>
      </c>
    </row>
    <row r="329" spans="1:4" ht="16.5" customHeight="1">
      <c r="A329" s="89" t="s">
        <v>457</v>
      </c>
      <c r="B329" s="135">
        <v>174</v>
      </c>
      <c r="C329" s="98">
        <v>143</v>
      </c>
      <c r="D329" s="134">
        <v>21.678321678321687</v>
      </c>
    </row>
    <row r="330" spans="1:4" ht="16.5" customHeight="1">
      <c r="A330" s="90" t="s">
        <v>458</v>
      </c>
      <c r="B330" s="98">
        <v>3365</v>
      </c>
      <c r="C330" s="98">
        <v>25888</v>
      </c>
      <c r="D330" s="134">
        <v>-87.00169962917181</v>
      </c>
    </row>
    <row r="331" spans="1:4" ht="16.5" customHeight="1">
      <c r="A331" s="89" t="s">
        <v>459</v>
      </c>
      <c r="B331" s="135"/>
      <c r="C331" s="98">
        <v>266</v>
      </c>
      <c r="D331" s="134">
        <v>-100</v>
      </c>
    </row>
    <row r="332" spans="1:4" ht="16.5" customHeight="1">
      <c r="A332" s="89" t="s">
        <v>460</v>
      </c>
      <c r="B332" s="135"/>
      <c r="C332" s="98">
        <v>20184</v>
      </c>
      <c r="D332" s="134">
        <v>-100</v>
      </c>
    </row>
    <row r="333" spans="1:4" ht="16.5" customHeight="1">
      <c r="A333" s="89" t="s">
        <v>461</v>
      </c>
      <c r="B333" s="135">
        <v>3365</v>
      </c>
      <c r="C333" s="98">
        <v>4010</v>
      </c>
      <c r="D333" s="134">
        <v>-16.08478802992519</v>
      </c>
    </row>
    <row r="334" spans="1:4" ht="16.5" customHeight="1">
      <c r="A334" s="89" t="s">
        <v>462</v>
      </c>
      <c r="B334" s="135"/>
      <c r="C334" s="98">
        <v>27</v>
      </c>
      <c r="D334" s="134">
        <v>-100</v>
      </c>
    </row>
    <row r="335" spans="1:4" ht="16.5" customHeight="1">
      <c r="A335" s="89" t="s">
        <v>463</v>
      </c>
      <c r="B335" s="135"/>
      <c r="C335" s="98">
        <v>1401</v>
      </c>
      <c r="D335" s="134">
        <v>-100</v>
      </c>
    </row>
    <row r="336" spans="1:4" ht="16.5" customHeight="1">
      <c r="A336" s="90" t="s">
        <v>464</v>
      </c>
      <c r="B336" s="98">
        <v>150</v>
      </c>
      <c r="C336" s="98">
        <v>170</v>
      </c>
      <c r="D336" s="134">
        <v>-11.764705882352944</v>
      </c>
    </row>
    <row r="337" spans="1:4" ht="16.5" customHeight="1">
      <c r="A337" s="89" t="s">
        <v>465</v>
      </c>
      <c r="B337" s="135">
        <v>150</v>
      </c>
      <c r="C337" s="98">
        <v>170</v>
      </c>
      <c r="D337" s="134">
        <v>-11.764705882352944</v>
      </c>
    </row>
    <row r="338" spans="1:4" ht="16.5" customHeight="1">
      <c r="A338" s="90" t="s">
        <v>466</v>
      </c>
      <c r="B338" s="98">
        <v>14176</v>
      </c>
      <c r="C338" s="98">
        <v>5211</v>
      </c>
      <c r="D338" s="134">
        <v>172.03991556323163</v>
      </c>
    </row>
    <row r="339" spans="1:4" ht="16.5" customHeight="1">
      <c r="A339" s="89" t="s">
        <v>467</v>
      </c>
      <c r="B339" s="135">
        <v>279</v>
      </c>
      <c r="C339" s="98">
        <v>796</v>
      </c>
      <c r="D339" s="134">
        <v>-64.9497487437186</v>
      </c>
    </row>
    <row r="340" spans="1:4" ht="16.5" customHeight="1">
      <c r="A340" s="89" t="s">
        <v>468</v>
      </c>
      <c r="B340" s="135">
        <v>9128</v>
      </c>
      <c r="C340" s="98">
        <v>1737</v>
      </c>
      <c r="D340" s="134">
        <v>425.50374208405293</v>
      </c>
    </row>
    <row r="341" spans="1:4" ht="16.5" customHeight="1">
      <c r="A341" s="89" t="s">
        <v>469</v>
      </c>
      <c r="B341" s="135">
        <v>4769</v>
      </c>
      <c r="C341" s="98">
        <v>2678</v>
      </c>
      <c r="D341" s="134">
        <v>78.08065720687081</v>
      </c>
    </row>
    <row r="342" spans="1:4" ht="16.5" customHeight="1">
      <c r="A342" s="90" t="s">
        <v>712</v>
      </c>
      <c r="B342" s="98">
        <v>1897</v>
      </c>
      <c r="C342" s="98">
        <v>1687</v>
      </c>
      <c r="D342" s="134">
        <v>12.448132780082988</v>
      </c>
    </row>
    <row r="343" spans="1:4" ht="16.5" customHeight="1">
      <c r="A343" s="89" t="s">
        <v>195</v>
      </c>
      <c r="B343" s="135">
        <v>931</v>
      </c>
      <c r="C343" s="98">
        <v>1040</v>
      </c>
      <c r="D343" s="134">
        <v>-10.480769230769226</v>
      </c>
    </row>
    <row r="344" spans="1:4" ht="16.5" customHeight="1">
      <c r="A344" s="89" t="s">
        <v>470</v>
      </c>
      <c r="B344" s="135">
        <v>225</v>
      </c>
      <c r="C344" s="98">
        <v>173</v>
      </c>
      <c r="D344" s="134">
        <v>30.0578034682081</v>
      </c>
    </row>
    <row r="345" spans="1:4" ht="16.5" customHeight="1">
      <c r="A345" s="89" t="s">
        <v>200</v>
      </c>
      <c r="B345" s="135">
        <v>215</v>
      </c>
      <c r="C345" s="98">
        <v>198</v>
      </c>
      <c r="D345" s="134">
        <v>8.585858585858585</v>
      </c>
    </row>
    <row r="346" spans="1:4" ht="16.5" customHeight="1">
      <c r="A346" s="89" t="s">
        <v>471</v>
      </c>
      <c r="B346" s="135">
        <v>526</v>
      </c>
      <c r="C346" s="98">
        <v>276</v>
      </c>
      <c r="D346" s="134">
        <v>90.57971014492753</v>
      </c>
    </row>
    <row r="347" spans="1:4" ht="16.5" customHeight="1">
      <c r="A347" s="90" t="s">
        <v>713</v>
      </c>
      <c r="B347" s="135">
        <v>1508</v>
      </c>
      <c r="C347" s="98"/>
      <c r="D347" s="134"/>
    </row>
    <row r="348" spans="1:4" s="136" customFormat="1" ht="16.5" customHeight="1">
      <c r="A348" s="89" t="s">
        <v>714</v>
      </c>
      <c r="B348" s="135">
        <v>1508</v>
      </c>
      <c r="C348" s="98"/>
      <c r="D348" s="134"/>
    </row>
    <row r="349" spans="1:4" ht="16.5" customHeight="1">
      <c r="A349" s="90" t="s">
        <v>715</v>
      </c>
      <c r="B349" s="135">
        <v>21270</v>
      </c>
      <c r="C349" s="98"/>
      <c r="D349" s="134"/>
    </row>
    <row r="350" spans="1:4" ht="16.5" customHeight="1">
      <c r="A350" s="89" t="s">
        <v>716</v>
      </c>
      <c r="B350" s="135">
        <v>21270</v>
      </c>
      <c r="C350" s="98"/>
      <c r="D350" s="134"/>
    </row>
    <row r="351" spans="1:4" ht="16.5" customHeight="1">
      <c r="A351" s="90" t="s">
        <v>717</v>
      </c>
      <c r="B351" s="135">
        <v>324</v>
      </c>
      <c r="C351" s="98"/>
      <c r="D351" s="134"/>
    </row>
    <row r="352" spans="1:4" ht="16.5" customHeight="1">
      <c r="A352" s="89" t="s">
        <v>718</v>
      </c>
      <c r="B352" s="135">
        <v>324</v>
      </c>
      <c r="C352" s="98"/>
      <c r="D352" s="134"/>
    </row>
    <row r="353" spans="1:4" ht="16.5" customHeight="1">
      <c r="A353" s="90" t="s">
        <v>472</v>
      </c>
      <c r="B353" s="98">
        <v>513</v>
      </c>
      <c r="C353" s="98">
        <v>606</v>
      </c>
      <c r="D353" s="134">
        <v>-15.34653465346535</v>
      </c>
    </row>
    <row r="354" spans="1:4" ht="16.5" customHeight="1">
      <c r="A354" s="89" t="s">
        <v>473</v>
      </c>
      <c r="B354" s="135">
        <v>513</v>
      </c>
      <c r="C354" s="98">
        <v>606</v>
      </c>
      <c r="D354" s="134">
        <v>-15.34653465346535</v>
      </c>
    </row>
    <row r="355" spans="1:4" ht="16.5" customHeight="1">
      <c r="A355" s="90" t="s">
        <v>474</v>
      </c>
      <c r="B355" s="98">
        <v>3721</v>
      </c>
      <c r="C355" s="98">
        <v>11236</v>
      </c>
      <c r="D355" s="134">
        <v>-66.88323246707013</v>
      </c>
    </row>
    <row r="356" spans="1:4" ht="16.5" customHeight="1">
      <c r="A356" s="90" t="s">
        <v>475</v>
      </c>
      <c r="B356" s="98">
        <v>1804</v>
      </c>
      <c r="C356" s="98">
        <v>2037</v>
      </c>
      <c r="D356" s="134">
        <v>-11.438389788905257</v>
      </c>
    </row>
    <row r="357" spans="1:4" ht="16.5" customHeight="1">
      <c r="A357" s="89" t="s">
        <v>195</v>
      </c>
      <c r="B357" s="135">
        <v>1740</v>
      </c>
      <c r="C357" s="98">
        <v>1946</v>
      </c>
      <c r="D357" s="134">
        <v>-10.585817060637204</v>
      </c>
    </row>
    <row r="358" spans="1:4" ht="16.5" customHeight="1">
      <c r="A358" s="89" t="s">
        <v>196</v>
      </c>
      <c r="B358" s="135"/>
      <c r="C358" s="98">
        <v>79</v>
      </c>
      <c r="D358" s="134">
        <v>-100</v>
      </c>
    </row>
    <row r="359" spans="1:4" ht="16.5" customHeight="1">
      <c r="A359" s="89" t="s">
        <v>476</v>
      </c>
      <c r="B359" s="135">
        <v>64</v>
      </c>
      <c r="C359" s="98">
        <v>12</v>
      </c>
      <c r="D359" s="134">
        <v>433.3333333333333</v>
      </c>
    </row>
    <row r="360" spans="1:4" ht="16.5" customHeight="1">
      <c r="A360" s="90" t="s">
        <v>477</v>
      </c>
      <c r="B360" s="98">
        <v>0</v>
      </c>
      <c r="C360" s="98">
        <v>2</v>
      </c>
      <c r="D360" s="134">
        <v>-100</v>
      </c>
    </row>
    <row r="361" spans="1:4" ht="16.5" customHeight="1">
      <c r="A361" s="89" t="s">
        <v>478</v>
      </c>
      <c r="B361" s="135"/>
      <c r="C361" s="98">
        <v>2</v>
      </c>
      <c r="D361" s="134">
        <v>-100</v>
      </c>
    </row>
    <row r="362" spans="1:4" ht="16.5" customHeight="1">
      <c r="A362" s="90" t="s">
        <v>479</v>
      </c>
      <c r="B362" s="98">
        <v>226</v>
      </c>
      <c r="C362" s="98">
        <v>7743</v>
      </c>
      <c r="D362" s="134">
        <v>-97.0812346635671</v>
      </c>
    </row>
    <row r="363" spans="1:4" ht="16.5" customHeight="1">
      <c r="A363" s="89" t="s">
        <v>480</v>
      </c>
      <c r="B363" s="135">
        <v>26</v>
      </c>
      <c r="C363" s="98">
        <v>467</v>
      </c>
      <c r="D363" s="134">
        <v>-94.43254817987152</v>
      </c>
    </row>
    <row r="364" spans="1:4" ht="16.5" customHeight="1">
      <c r="A364" s="89" t="s">
        <v>481</v>
      </c>
      <c r="B364" s="135"/>
      <c r="C364" s="98">
        <v>7000</v>
      </c>
      <c r="D364" s="134">
        <v>-100</v>
      </c>
    </row>
    <row r="365" spans="1:4" ht="16.5" customHeight="1">
      <c r="A365" s="89" t="s">
        <v>482</v>
      </c>
      <c r="B365" s="135">
        <v>200</v>
      </c>
      <c r="C365" s="98">
        <v>276</v>
      </c>
      <c r="D365" s="134">
        <v>-27.536231884057973</v>
      </c>
    </row>
    <row r="366" spans="1:4" ht="16.5" customHeight="1">
      <c r="A366" s="90" t="s">
        <v>483</v>
      </c>
      <c r="B366" s="98">
        <v>80</v>
      </c>
      <c r="C366" s="98">
        <v>442</v>
      </c>
      <c r="D366" s="134">
        <v>-81.90045248868778</v>
      </c>
    </row>
    <row r="367" spans="1:4" ht="16.5" customHeight="1">
      <c r="A367" s="89" t="s">
        <v>484</v>
      </c>
      <c r="B367" s="135">
        <v>80</v>
      </c>
      <c r="C367" s="98">
        <v>163</v>
      </c>
      <c r="D367" s="134">
        <v>-50.920245398773</v>
      </c>
    </row>
    <row r="368" spans="1:4" ht="16.5" customHeight="1">
      <c r="A368" s="89" t="s">
        <v>485</v>
      </c>
      <c r="B368" s="135"/>
      <c r="C368" s="98">
        <v>279</v>
      </c>
      <c r="D368" s="134">
        <v>-100</v>
      </c>
    </row>
    <row r="369" spans="1:4" ht="16.5" customHeight="1">
      <c r="A369" s="90" t="s">
        <v>486</v>
      </c>
      <c r="B369" s="98">
        <v>0</v>
      </c>
      <c r="C369" s="98">
        <v>7</v>
      </c>
      <c r="D369" s="134">
        <v>-100</v>
      </c>
    </row>
    <row r="370" spans="1:4" ht="16.5" customHeight="1">
      <c r="A370" s="89" t="s">
        <v>487</v>
      </c>
      <c r="B370" s="135"/>
      <c r="C370" s="98">
        <v>7</v>
      </c>
      <c r="D370" s="134">
        <v>-100</v>
      </c>
    </row>
    <row r="371" spans="1:4" ht="16.5" customHeight="1">
      <c r="A371" s="90" t="s">
        <v>488</v>
      </c>
      <c r="B371" s="98">
        <v>1611</v>
      </c>
      <c r="C371" s="98">
        <v>1005</v>
      </c>
      <c r="D371" s="134">
        <v>60.298507462686565</v>
      </c>
    </row>
    <row r="372" spans="1:4" ht="16.5" customHeight="1">
      <c r="A372" s="89" t="s">
        <v>489</v>
      </c>
      <c r="B372" s="135">
        <v>1611</v>
      </c>
      <c r="C372" s="98">
        <v>1005</v>
      </c>
      <c r="D372" s="134">
        <v>60.298507462686565</v>
      </c>
    </row>
    <row r="373" spans="1:4" ht="16.5" customHeight="1">
      <c r="A373" s="90" t="s">
        <v>490</v>
      </c>
      <c r="B373" s="98">
        <v>21585</v>
      </c>
      <c r="C373" s="98">
        <v>36648</v>
      </c>
      <c r="D373" s="134">
        <v>-41.101833660772755</v>
      </c>
    </row>
    <row r="374" spans="1:4" ht="16.5" customHeight="1">
      <c r="A374" s="90" t="s">
        <v>491</v>
      </c>
      <c r="B374" s="98">
        <v>9476</v>
      </c>
      <c r="C374" s="98">
        <v>11545</v>
      </c>
      <c r="D374" s="134">
        <v>-17.921177999133818</v>
      </c>
    </row>
    <row r="375" spans="1:4" ht="16.5" customHeight="1">
      <c r="A375" s="89" t="s">
        <v>195</v>
      </c>
      <c r="B375" s="135">
        <v>8127</v>
      </c>
      <c r="C375" s="98">
        <v>9248</v>
      </c>
      <c r="D375" s="134">
        <v>-12.121539792387548</v>
      </c>
    </row>
    <row r="376" spans="1:4" ht="16.5" customHeight="1">
      <c r="A376" s="89" t="s">
        <v>492</v>
      </c>
      <c r="B376" s="135">
        <v>350</v>
      </c>
      <c r="C376" s="98">
        <v>464</v>
      </c>
      <c r="D376" s="134">
        <v>-24.56896551724138</v>
      </c>
    </row>
    <row r="377" spans="1:4" ht="16.5" customHeight="1">
      <c r="A377" s="89" t="s">
        <v>493</v>
      </c>
      <c r="B377" s="135">
        <v>999</v>
      </c>
      <c r="C377" s="98">
        <v>1833</v>
      </c>
      <c r="D377" s="134">
        <v>-45.49918166939444</v>
      </c>
    </row>
    <row r="378" spans="1:4" ht="16.5" customHeight="1">
      <c r="A378" s="90" t="s">
        <v>494</v>
      </c>
      <c r="B378" s="98">
        <v>146</v>
      </c>
      <c r="C378" s="98">
        <v>350</v>
      </c>
      <c r="D378" s="134">
        <v>-58.285714285714285</v>
      </c>
    </row>
    <row r="379" spans="1:4" ht="16.5" customHeight="1">
      <c r="A379" s="89" t="s">
        <v>495</v>
      </c>
      <c r="B379" s="135">
        <v>146</v>
      </c>
      <c r="C379" s="98">
        <v>350</v>
      </c>
      <c r="D379" s="134">
        <v>-58.285714285714285</v>
      </c>
    </row>
    <row r="380" spans="1:4" ht="16.5" customHeight="1">
      <c r="A380" s="90" t="s">
        <v>496</v>
      </c>
      <c r="B380" s="98">
        <v>964</v>
      </c>
      <c r="C380" s="98">
        <v>19777</v>
      </c>
      <c r="D380" s="134">
        <v>-95.12565100874754</v>
      </c>
    </row>
    <row r="381" spans="1:4" ht="16.5" customHeight="1">
      <c r="A381" s="89" t="s">
        <v>497</v>
      </c>
      <c r="B381" s="135">
        <v>36</v>
      </c>
      <c r="C381" s="98">
        <v>13303</v>
      </c>
      <c r="D381" s="134">
        <v>-99.72938434939488</v>
      </c>
    </row>
    <row r="382" spans="1:4" ht="16.5" customHeight="1">
      <c r="A382" s="89" t="s">
        <v>498</v>
      </c>
      <c r="B382" s="135">
        <v>928</v>
      </c>
      <c r="C382" s="98">
        <v>6474</v>
      </c>
      <c r="D382" s="134">
        <v>-85.66573988260735</v>
      </c>
    </row>
    <row r="383" spans="1:4" ht="16.5" customHeight="1">
      <c r="A383" s="90" t="s">
        <v>499</v>
      </c>
      <c r="B383" s="135">
        <v>584</v>
      </c>
      <c r="C383" s="98">
        <v>1444</v>
      </c>
      <c r="D383" s="134">
        <v>-59.556786703601105</v>
      </c>
    </row>
    <row r="384" spans="1:4" ht="16.5" customHeight="1">
      <c r="A384" s="89" t="s">
        <v>500</v>
      </c>
      <c r="B384" s="135">
        <v>584</v>
      </c>
      <c r="C384" s="98">
        <v>1444</v>
      </c>
      <c r="D384" s="134">
        <v>-59.556786703601105</v>
      </c>
    </row>
    <row r="385" spans="1:4" ht="16.5" customHeight="1">
      <c r="A385" s="90" t="s">
        <v>501</v>
      </c>
      <c r="B385" s="135">
        <v>10415</v>
      </c>
      <c r="C385" s="98">
        <v>3532</v>
      </c>
      <c r="D385" s="134">
        <v>194.87542468856174</v>
      </c>
    </row>
    <row r="386" spans="1:4" ht="16.5" customHeight="1">
      <c r="A386" s="89" t="s">
        <v>502</v>
      </c>
      <c r="B386" s="135">
        <v>10415</v>
      </c>
      <c r="C386" s="98">
        <v>3532</v>
      </c>
      <c r="D386" s="134">
        <v>194.87542468856174</v>
      </c>
    </row>
    <row r="387" spans="1:4" ht="16.5" customHeight="1">
      <c r="A387" s="90" t="s">
        <v>503</v>
      </c>
      <c r="B387" s="98">
        <v>69308</v>
      </c>
      <c r="C387" s="98">
        <v>73764</v>
      </c>
      <c r="D387" s="134">
        <v>-6.040887153625074</v>
      </c>
    </row>
    <row r="388" spans="1:4" ht="16.5" customHeight="1">
      <c r="A388" s="90" t="s">
        <v>504</v>
      </c>
      <c r="B388" s="98">
        <v>17028</v>
      </c>
      <c r="C388" s="98">
        <v>18365</v>
      </c>
      <c r="D388" s="134">
        <v>-7.2801524639259485</v>
      </c>
    </row>
    <row r="389" spans="1:4" ht="16.5" customHeight="1">
      <c r="A389" s="89" t="s">
        <v>195</v>
      </c>
      <c r="B389" s="135">
        <v>2289</v>
      </c>
      <c r="C389" s="98">
        <v>2380</v>
      </c>
      <c r="D389" s="134">
        <v>-3.8235294117647034</v>
      </c>
    </row>
    <row r="390" spans="1:4" ht="16.5" customHeight="1">
      <c r="A390" s="89" t="s">
        <v>200</v>
      </c>
      <c r="B390" s="135">
        <v>8090</v>
      </c>
      <c r="C390" s="98">
        <v>7699</v>
      </c>
      <c r="D390" s="134">
        <v>5.0785816339784295</v>
      </c>
    </row>
    <row r="391" spans="1:4" ht="16.5" customHeight="1">
      <c r="A391" s="89" t="s">
        <v>505</v>
      </c>
      <c r="B391" s="135">
        <v>80</v>
      </c>
      <c r="C391" s="98">
        <v>337</v>
      </c>
      <c r="D391" s="134">
        <v>-76.26112759643917</v>
      </c>
    </row>
    <row r="392" spans="1:4" ht="16.5" customHeight="1">
      <c r="A392" s="89" t="s">
        <v>506</v>
      </c>
      <c r="B392" s="135">
        <v>205</v>
      </c>
      <c r="C392" s="98">
        <v>131</v>
      </c>
      <c r="D392" s="134">
        <v>56.48854961832062</v>
      </c>
    </row>
    <row r="393" spans="1:4" ht="16.5" customHeight="1">
      <c r="A393" s="89" t="s">
        <v>507</v>
      </c>
      <c r="B393" s="135">
        <v>100</v>
      </c>
      <c r="C393" s="98">
        <v>100</v>
      </c>
      <c r="D393" s="134">
        <v>0</v>
      </c>
    </row>
    <row r="394" spans="1:4" ht="16.5" customHeight="1">
      <c r="A394" s="89" t="s">
        <v>508</v>
      </c>
      <c r="B394" s="135"/>
      <c r="C394" s="98">
        <v>4</v>
      </c>
      <c r="D394" s="134">
        <v>-100</v>
      </c>
    </row>
    <row r="395" spans="1:4" ht="16.5" customHeight="1">
      <c r="A395" s="89" t="s">
        <v>509</v>
      </c>
      <c r="B395" s="135"/>
      <c r="C395" s="98">
        <v>472</v>
      </c>
      <c r="D395" s="134">
        <v>-100</v>
      </c>
    </row>
    <row r="396" spans="1:4" ht="16.5" customHeight="1">
      <c r="A396" s="89" t="s">
        <v>510</v>
      </c>
      <c r="B396" s="135"/>
      <c r="C396" s="98">
        <v>180</v>
      </c>
      <c r="D396" s="134">
        <v>-100</v>
      </c>
    </row>
    <row r="397" spans="1:4" ht="16.5" customHeight="1">
      <c r="A397" s="89" t="s">
        <v>511</v>
      </c>
      <c r="B397" s="135">
        <v>800</v>
      </c>
      <c r="C397" s="98">
        <v>714</v>
      </c>
      <c r="D397" s="134">
        <v>12.04481792717087</v>
      </c>
    </row>
    <row r="398" spans="1:4" ht="16.5" customHeight="1">
      <c r="A398" s="89" t="s">
        <v>512</v>
      </c>
      <c r="B398" s="135">
        <v>100</v>
      </c>
      <c r="C398" s="98">
        <v>321</v>
      </c>
      <c r="D398" s="134">
        <v>-68.84735202492212</v>
      </c>
    </row>
    <row r="399" spans="1:4" ht="16.5" customHeight="1">
      <c r="A399" s="89" t="s">
        <v>513</v>
      </c>
      <c r="B399" s="135">
        <v>50</v>
      </c>
      <c r="C399" s="98">
        <v>36</v>
      </c>
      <c r="D399" s="134">
        <v>38.888888888888886</v>
      </c>
    </row>
    <row r="400" spans="1:4" ht="16.5" customHeight="1">
      <c r="A400" s="89" t="s">
        <v>514</v>
      </c>
      <c r="B400" s="135">
        <v>271</v>
      </c>
      <c r="C400" s="98">
        <v>0</v>
      </c>
      <c r="D400" s="134"/>
    </row>
    <row r="401" spans="1:4" ht="16.5" customHeight="1">
      <c r="A401" s="89" t="s">
        <v>515</v>
      </c>
      <c r="B401" s="135">
        <v>211</v>
      </c>
      <c r="C401" s="98">
        <v>60</v>
      </c>
      <c r="D401" s="134">
        <v>251.66666666666666</v>
      </c>
    </row>
    <row r="402" spans="1:4" ht="16.5" customHeight="1">
      <c r="A402" s="89" t="s">
        <v>516</v>
      </c>
      <c r="B402" s="135">
        <v>169</v>
      </c>
      <c r="C402" s="98">
        <v>165</v>
      </c>
      <c r="D402" s="134">
        <v>2.4242424242424176</v>
      </c>
    </row>
    <row r="403" spans="1:4" ht="16.5" customHeight="1">
      <c r="A403" s="89" t="s">
        <v>517</v>
      </c>
      <c r="B403" s="135">
        <v>4663</v>
      </c>
      <c r="C403" s="98">
        <v>5766</v>
      </c>
      <c r="D403" s="134">
        <v>-19.12937911897329</v>
      </c>
    </row>
    <row r="404" spans="1:4" ht="16.5" customHeight="1">
      <c r="A404" s="90" t="s">
        <v>518</v>
      </c>
      <c r="B404" s="98">
        <v>12764</v>
      </c>
      <c r="C404" s="98">
        <v>8717</v>
      </c>
      <c r="D404" s="134">
        <v>46.4265228863141</v>
      </c>
    </row>
    <row r="405" spans="1:4" ht="16.5" customHeight="1">
      <c r="A405" s="89" t="s">
        <v>195</v>
      </c>
      <c r="B405" s="135">
        <v>2474</v>
      </c>
      <c r="C405" s="98">
        <v>2661</v>
      </c>
      <c r="D405" s="134">
        <v>-7.027433295753472</v>
      </c>
    </row>
    <row r="406" spans="1:4" ht="16.5" customHeight="1">
      <c r="A406" s="89" t="s">
        <v>519</v>
      </c>
      <c r="B406" s="135">
        <v>2627</v>
      </c>
      <c r="C406" s="98">
        <v>3145</v>
      </c>
      <c r="D406" s="134">
        <v>-16.470588235294116</v>
      </c>
    </row>
    <row r="407" spans="1:4" ht="16.5" customHeight="1">
      <c r="A407" s="89" t="s">
        <v>520</v>
      </c>
      <c r="B407" s="135">
        <v>200</v>
      </c>
      <c r="C407" s="98">
        <v>271</v>
      </c>
      <c r="D407" s="134">
        <v>-26.199261992619927</v>
      </c>
    </row>
    <row r="408" spans="1:4" ht="16.5" customHeight="1">
      <c r="A408" s="89" t="s">
        <v>521</v>
      </c>
      <c r="B408" s="135">
        <v>10</v>
      </c>
      <c r="C408" s="98">
        <v>5</v>
      </c>
      <c r="D408" s="134">
        <v>100</v>
      </c>
    </row>
    <row r="409" spans="1:4" ht="16.5" customHeight="1">
      <c r="A409" s="89" t="s">
        <v>522</v>
      </c>
      <c r="B409" s="135">
        <v>4300</v>
      </c>
      <c r="C409" s="98">
        <v>0</v>
      </c>
      <c r="D409" s="134"/>
    </row>
    <row r="410" spans="1:4" ht="16.5" customHeight="1">
      <c r="A410" s="89" t="s">
        <v>523</v>
      </c>
      <c r="B410" s="135">
        <v>120</v>
      </c>
      <c r="C410" s="98">
        <v>317</v>
      </c>
      <c r="D410" s="134">
        <v>-62.14511041009464</v>
      </c>
    </row>
    <row r="411" spans="1:4" ht="16.5" customHeight="1">
      <c r="A411" s="89" t="s">
        <v>524</v>
      </c>
      <c r="B411" s="135">
        <v>1126</v>
      </c>
      <c r="C411" s="98">
        <v>1169</v>
      </c>
      <c r="D411" s="134">
        <v>-3.678357570573143</v>
      </c>
    </row>
    <row r="412" spans="1:4" ht="16.5" customHeight="1">
      <c r="A412" s="89" t="s">
        <v>525</v>
      </c>
      <c r="B412" s="135">
        <v>1907</v>
      </c>
      <c r="C412" s="98">
        <v>1149</v>
      </c>
      <c r="D412" s="134">
        <v>65.970409051349</v>
      </c>
    </row>
    <row r="413" spans="1:4" ht="16.5" customHeight="1">
      <c r="A413" s="90" t="s">
        <v>526</v>
      </c>
      <c r="B413" s="98">
        <v>13231</v>
      </c>
      <c r="C413" s="98">
        <v>26960</v>
      </c>
      <c r="D413" s="134">
        <v>-50.923590504451035</v>
      </c>
    </row>
    <row r="414" spans="1:4" ht="16.5" customHeight="1">
      <c r="A414" s="89" t="s">
        <v>195</v>
      </c>
      <c r="B414" s="135">
        <v>2800</v>
      </c>
      <c r="C414" s="98">
        <v>3110</v>
      </c>
      <c r="D414" s="134">
        <v>-9.967845659163988</v>
      </c>
    </row>
    <row r="415" spans="1:4" ht="16.5" customHeight="1">
      <c r="A415" s="89" t="s">
        <v>527</v>
      </c>
      <c r="B415" s="135"/>
      <c r="C415" s="98">
        <v>179</v>
      </c>
      <c r="D415" s="134">
        <v>-100</v>
      </c>
    </row>
    <row r="416" spans="1:4" ht="16.5" customHeight="1">
      <c r="A416" s="89" t="s">
        <v>528</v>
      </c>
      <c r="B416" s="135">
        <v>1250</v>
      </c>
      <c r="C416" s="98">
        <v>17484</v>
      </c>
      <c r="D416" s="134">
        <v>-92.85060626858842</v>
      </c>
    </row>
    <row r="417" spans="1:4" ht="16.5" customHeight="1">
      <c r="A417" s="89" t="s">
        <v>529</v>
      </c>
      <c r="B417" s="135">
        <v>650</v>
      </c>
      <c r="C417" s="98">
        <v>128</v>
      </c>
      <c r="D417" s="134">
        <v>407.8125</v>
      </c>
    </row>
    <row r="418" spans="1:4" ht="16.5" customHeight="1">
      <c r="A418" s="89" t="s">
        <v>530</v>
      </c>
      <c r="B418" s="135">
        <v>200</v>
      </c>
      <c r="C418" s="98">
        <v>243</v>
      </c>
      <c r="D418" s="134">
        <v>-17.695473251028805</v>
      </c>
    </row>
    <row r="419" spans="1:4" ht="16.5" customHeight="1">
      <c r="A419" s="89" t="s">
        <v>531</v>
      </c>
      <c r="B419" s="135">
        <v>80</v>
      </c>
      <c r="C419" s="98">
        <v>28</v>
      </c>
      <c r="D419" s="134">
        <v>185.71428571428572</v>
      </c>
    </row>
    <row r="420" spans="1:4" ht="16.5" customHeight="1">
      <c r="A420" s="89" t="s">
        <v>532</v>
      </c>
      <c r="B420" s="135">
        <v>320</v>
      </c>
      <c r="C420" s="98">
        <v>338</v>
      </c>
      <c r="D420" s="134">
        <v>-5.3254437869822535</v>
      </c>
    </row>
    <row r="421" spans="1:4" ht="16.5" customHeight="1">
      <c r="A421" s="89" t="s">
        <v>533</v>
      </c>
      <c r="B421" s="135">
        <v>2500</v>
      </c>
      <c r="C421" s="98">
        <v>3332</v>
      </c>
      <c r="D421" s="134">
        <v>-24.969987995198085</v>
      </c>
    </row>
    <row r="422" spans="1:4" ht="16.5" customHeight="1">
      <c r="A422" s="89" t="s">
        <v>534</v>
      </c>
      <c r="B422" s="135">
        <v>1050</v>
      </c>
      <c r="C422" s="98">
        <v>1793</v>
      </c>
      <c r="D422" s="134">
        <v>-41.438929168990526</v>
      </c>
    </row>
    <row r="423" spans="1:4" ht="16.5" customHeight="1">
      <c r="A423" s="89" t="s">
        <v>535</v>
      </c>
      <c r="B423" s="135">
        <v>4381</v>
      </c>
      <c r="C423" s="98">
        <v>325</v>
      </c>
      <c r="D423" s="134">
        <v>1248</v>
      </c>
    </row>
    <row r="424" spans="1:4" ht="16.5" customHeight="1">
      <c r="A424" s="90" t="s">
        <v>536</v>
      </c>
      <c r="B424" s="98">
        <v>2600</v>
      </c>
      <c r="C424" s="98">
        <v>2469</v>
      </c>
      <c r="D424" s="134">
        <v>5.305791818550021</v>
      </c>
    </row>
    <row r="425" spans="1:4" ht="16.5" customHeight="1">
      <c r="A425" s="89" t="s">
        <v>196</v>
      </c>
      <c r="B425" s="135"/>
      <c r="C425" s="98">
        <v>15</v>
      </c>
      <c r="D425" s="134">
        <v>-100</v>
      </c>
    </row>
    <row r="426" spans="1:4" ht="16.5" customHeight="1">
      <c r="A426" s="89" t="s">
        <v>537</v>
      </c>
      <c r="B426" s="135">
        <v>1500</v>
      </c>
      <c r="C426" s="98">
        <v>1002</v>
      </c>
      <c r="D426" s="134">
        <v>49.70059880239521</v>
      </c>
    </row>
    <row r="427" spans="1:4" ht="16.5" customHeight="1">
      <c r="A427" s="89" t="s">
        <v>538</v>
      </c>
      <c r="B427" s="135">
        <v>430</v>
      </c>
      <c r="C427" s="98">
        <v>777</v>
      </c>
      <c r="D427" s="134">
        <v>-44.658944658944655</v>
      </c>
    </row>
    <row r="428" spans="1:4" ht="16.5" customHeight="1">
      <c r="A428" s="89" t="s">
        <v>539</v>
      </c>
      <c r="B428" s="135">
        <v>460</v>
      </c>
      <c r="C428" s="98">
        <v>516</v>
      </c>
      <c r="D428" s="134">
        <v>-10.852713178294572</v>
      </c>
    </row>
    <row r="429" spans="1:4" ht="16.5" customHeight="1">
      <c r="A429" s="89" t="s">
        <v>540</v>
      </c>
      <c r="B429" s="135"/>
      <c r="C429" s="98">
        <v>62</v>
      </c>
      <c r="D429" s="134">
        <v>-100</v>
      </c>
    </row>
    <row r="430" spans="1:4" ht="16.5" customHeight="1">
      <c r="A430" s="89" t="s">
        <v>541</v>
      </c>
      <c r="B430" s="135">
        <v>210</v>
      </c>
      <c r="C430" s="98">
        <v>97</v>
      </c>
      <c r="D430" s="134">
        <v>116.49484536082473</v>
      </c>
    </row>
    <row r="431" spans="1:4" ht="16.5" customHeight="1">
      <c r="A431" s="90" t="s">
        <v>542</v>
      </c>
      <c r="B431" s="98">
        <v>0</v>
      </c>
      <c r="C431" s="98">
        <v>691</v>
      </c>
      <c r="D431" s="134">
        <v>-100</v>
      </c>
    </row>
    <row r="432" spans="1:4" ht="16.5" customHeight="1">
      <c r="A432" s="89" t="s">
        <v>543</v>
      </c>
      <c r="B432" s="135"/>
      <c r="C432" s="98">
        <v>163</v>
      </c>
      <c r="D432" s="134">
        <v>-100</v>
      </c>
    </row>
    <row r="433" spans="1:4" ht="16.5" customHeight="1">
      <c r="A433" s="89" t="s">
        <v>544</v>
      </c>
      <c r="B433" s="135"/>
      <c r="C433" s="98">
        <v>528</v>
      </c>
      <c r="D433" s="134">
        <v>-100</v>
      </c>
    </row>
    <row r="434" spans="1:4" ht="16.5" customHeight="1">
      <c r="A434" s="90" t="s">
        <v>545</v>
      </c>
      <c r="B434" s="98">
        <v>16652</v>
      </c>
      <c r="C434" s="98">
        <v>15639</v>
      </c>
      <c r="D434" s="134">
        <v>6.477396252957357</v>
      </c>
    </row>
    <row r="435" spans="1:4" ht="16.5" customHeight="1">
      <c r="A435" s="89" t="s">
        <v>546</v>
      </c>
      <c r="B435" s="135">
        <v>4500</v>
      </c>
      <c r="C435" s="98">
        <v>6722</v>
      </c>
      <c r="D435" s="134">
        <v>-33.055638202915794</v>
      </c>
    </row>
    <row r="436" spans="1:4" ht="16.5" customHeight="1">
      <c r="A436" s="89" t="s">
        <v>547</v>
      </c>
      <c r="B436" s="135">
        <v>10502</v>
      </c>
      <c r="C436" s="98">
        <v>8383</v>
      </c>
      <c r="D436" s="134">
        <v>25.277347011809614</v>
      </c>
    </row>
    <row r="437" spans="1:4" ht="16.5" customHeight="1">
      <c r="A437" s="89" t="s">
        <v>548</v>
      </c>
      <c r="B437" s="135">
        <v>115</v>
      </c>
      <c r="C437" s="98">
        <v>81</v>
      </c>
      <c r="D437" s="134">
        <v>41.97530864197532</v>
      </c>
    </row>
    <row r="438" spans="1:4" ht="16.5" customHeight="1">
      <c r="A438" s="89" t="s">
        <v>549</v>
      </c>
      <c r="B438" s="135">
        <v>1535</v>
      </c>
      <c r="C438" s="98">
        <v>416</v>
      </c>
      <c r="D438" s="134">
        <v>268.99038461538464</v>
      </c>
    </row>
    <row r="439" spans="1:4" ht="16.5" customHeight="1">
      <c r="A439" s="89" t="s">
        <v>550</v>
      </c>
      <c r="B439" s="135"/>
      <c r="C439" s="98">
        <v>37</v>
      </c>
      <c r="D439" s="134">
        <v>-100</v>
      </c>
    </row>
    <row r="440" spans="1:4" ht="16.5" customHeight="1">
      <c r="A440" s="90" t="s">
        <v>551</v>
      </c>
      <c r="B440" s="98">
        <v>7033</v>
      </c>
      <c r="C440" s="98">
        <v>923</v>
      </c>
      <c r="D440" s="134">
        <v>661.9718309859155</v>
      </c>
    </row>
    <row r="441" spans="1:4" ht="16.5" customHeight="1">
      <c r="A441" s="89" t="s">
        <v>552</v>
      </c>
      <c r="B441" s="135">
        <v>7033</v>
      </c>
      <c r="C441" s="98">
        <v>923</v>
      </c>
      <c r="D441" s="134">
        <v>661.9718309859155</v>
      </c>
    </row>
    <row r="442" spans="1:4" ht="16.5" customHeight="1">
      <c r="A442" s="90" t="s">
        <v>553</v>
      </c>
      <c r="B442" s="98">
        <v>15481</v>
      </c>
      <c r="C442" s="98">
        <v>27142</v>
      </c>
      <c r="D442" s="134">
        <v>-42.962935671652794</v>
      </c>
    </row>
    <row r="443" spans="1:4" ht="16.5" customHeight="1">
      <c r="A443" s="90" t="s">
        <v>554</v>
      </c>
      <c r="B443" s="98">
        <v>13132</v>
      </c>
      <c r="C443" s="98">
        <v>26173</v>
      </c>
      <c r="D443" s="134">
        <v>-49.82615672639743</v>
      </c>
    </row>
    <row r="444" spans="1:4" ht="16.5" customHeight="1">
      <c r="A444" s="89" t="s">
        <v>195</v>
      </c>
      <c r="B444" s="135">
        <v>4548</v>
      </c>
      <c r="C444" s="98">
        <v>5262</v>
      </c>
      <c r="D444" s="134">
        <v>-13.56898517673888</v>
      </c>
    </row>
    <row r="445" spans="1:4" ht="16.5" customHeight="1">
      <c r="A445" s="89" t="s">
        <v>555</v>
      </c>
      <c r="B445" s="135"/>
      <c r="C445" s="98">
        <v>5000</v>
      </c>
      <c r="D445" s="134">
        <v>-100</v>
      </c>
    </row>
    <row r="446" spans="1:4" ht="16.5" customHeight="1">
      <c r="A446" s="89" t="s">
        <v>556</v>
      </c>
      <c r="B446" s="135"/>
      <c r="C446" s="98">
        <v>5500</v>
      </c>
      <c r="D446" s="134">
        <v>-100</v>
      </c>
    </row>
    <row r="447" spans="1:4" ht="16.5" customHeight="1">
      <c r="A447" s="89" t="s">
        <v>557</v>
      </c>
      <c r="B447" s="135"/>
      <c r="C447" s="98">
        <v>45</v>
      </c>
      <c r="D447" s="134">
        <v>-100</v>
      </c>
    </row>
    <row r="448" spans="1:4" ht="16.5" customHeight="1">
      <c r="A448" s="89" t="s">
        <v>558</v>
      </c>
      <c r="B448" s="135">
        <v>8584</v>
      </c>
      <c r="C448" s="98">
        <v>10366</v>
      </c>
      <c r="D448" s="134">
        <v>-17.19081612965464</v>
      </c>
    </row>
    <row r="449" spans="1:4" ht="16.5" customHeight="1">
      <c r="A449" s="90" t="s">
        <v>559</v>
      </c>
      <c r="B449" s="135">
        <v>289</v>
      </c>
      <c r="C449" s="98">
        <v>0</v>
      </c>
      <c r="D449" s="134"/>
    </row>
    <row r="450" spans="1:4" ht="16.5" customHeight="1">
      <c r="A450" s="89" t="s">
        <v>560</v>
      </c>
      <c r="B450" s="135">
        <v>289</v>
      </c>
      <c r="C450" s="98">
        <v>0</v>
      </c>
      <c r="D450" s="134"/>
    </row>
    <row r="451" spans="1:4" ht="16.5" customHeight="1">
      <c r="A451" s="90" t="s">
        <v>561</v>
      </c>
      <c r="B451" s="98">
        <v>1905</v>
      </c>
      <c r="C451" s="98">
        <v>969</v>
      </c>
      <c r="D451" s="134">
        <v>96.59442724458205</v>
      </c>
    </row>
    <row r="452" spans="1:4" ht="16.5" customHeight="1">
      <c r="A452" s="89" t="s">
        <v>562</v>
      </c>
      <c r="B452" s="135">
        <v>1905</v>
      </c>
      <c r="C452" s="98">
        <v>969</v>
      </c>
      <c r="D452" s="134">
        <v>96.59442724458205</v>
      </c>
    </row>
    <row r="453" spans="1:4" ht="16.5" customHeight="1">
      <c r="A453" s="90" t="s">
        <v>563</v>
      </c>
      <c r="B453" s="98">
        <v>155</v>
      </c>
      <c r="C453" s="98">
        <v>0</v>
      </c>
      <c r="D453" s="134"/>
    </row>
    <row r="454" spans="1:4" ht="16.5" customHeight="1">
      <c r="A454" s="89" t="s">
        <v>564</v>
      </c>
      <c r="B454" s="135">
        <v>155</v>
      </c>
      <c r="C454" s="98">
        <v>0</v>
      </c>
      <c r="D454" s="134"/>
    </row>
    <row r="455" spans="1:4" ht="16.5" customHeight="1">
      <c r="A455" s="90" t="s">
        <v>565</v>
      </c>
      <c r="B455" s="98">
        <v>11775</v>
      </c>
      <c r="C455" s="98">
        <v>7334</v>
      </c>
      <c r="D455" s="134">
        <v>60.55358603763295</v>
      </c>
    </row>
    <row r="456" spans="1:4" ht="16.5" customHeight="1">
      <c r="A456" s="90" t="s">
        <v>566</v>
      </c>
      <c r="B456" s="135"/>
      <c r="C456" s="98">
        <v>591</v>
      </c>
      <c r="D456" s="134">
        <v>-100</v>
      </c>
    </row>
    <row r="457" spans="1:4" ht="16.5" customHeight="1">
      <c r="A457" s="89" t="s">
        <v>195</v>
      </c>
      <c r="B457" s="135"/>
      <c r="C457" s="98">
        <v>77</v>
      </c>
      <c r="D457" s="134">
        <v>-100</v>
      </c>
    </row>
    <row r="458" spans="1:4" ht="16.5" customHeight="1">
      <c r="A458" s="89" t="s">
        <v>567</v>
      </c>
      <c r="B458" s="135"/>
      <c r="C458" s="98">
        <v>509</v>
      </c>
      <c r="D458" s="134">
        <v>-100</v>
      </c>
    </row>
    <row r="459" spans="1:4" ht="16.5" customHeight="1">
      <c r="A459" s="89" t="s">
        <v>568</v>
      </c>
      <c r="B459" s="135"/>
      <c r="C459" s="98">
        <v>5</v>
      </c>
      <c r="D459" s="134">
        <v>-100</v>
      </c>
    </row>
    <row r="460" spans="1:4" ht="16.5" customHeight="1">
      <c r="A460" s="90" t="s">
        <v>569</v>
      </c>
      <c r="B460" s="98">
        <v>2267</v>
      </c>
      <c r="C460" s="98">
        <v>2633</v>
      </c>
      <c r="D460" s="134">
        <v>-13.900493733383968</v>
      </c>
    </row>
    <row r="461" spans="1:4" ht="16.5" customHeight="1">
      <c r="A461" s="89" t="s">
        <v>195</v>
      </c>
      <c r="B461" s="135">
        <v>491</v>
      </c>
      <c r="C461" s="98">
        <v>562</v>
      </c>
      <c r="D461" s="134">
        <v>-12.633451957295371</v>
      </c>
    </row>
    <row r="462" spans="1:4" ht="16.5" customHeight="1">
      <c r="A462" s="89" t="s">
        <v>196</v>
      </c>
      <c r="B462" s="135"/>
      <c r="C462" s="98">
        <v>3</v>
      </c>
      <c r="D462" s="134">
        <v>-100</v>
      </c>
    </row>
    <row r="463" spans="1:4" ht="16.5" customHeight="1">
      <c r="A463" s="89" t="s">
        <v>570</v>
      </c>
      <c r="B463" s="135">
        <v>10</v>
      </c>
      <c r="C463" s="98">
        <v>10</v>
      </c>
      <c r="D463" s="134">
        <v>0</v>
      </c>
    </row>
    <row r="464" spans="1:4" ht="16.5" customHeight="1">
      <c r="A464" s="89" t="s">
        <v>571</v>
      </c>
      <c r="B464" s="135">
        <v>27</v>
      </c>
      <c r="C464" s="98">
        <v>0</v>
      </c>
      <c r="D464" s="134"/>
    </row>
    <row r="465" spans="1:4" ht="16.5" customHeight="1">
      <c r="A465" s="89" t="s">
        <v>572</v>
      </c>
      <c r="B465" s="135">
        <v>1739</v>
      </c>
      <c r="C465" s="98">
        <v>2058</v>
      </c>
      <c r="D465" s="134">
        <v>-15.500485908649175</v>
      </c>
    </row>
    <row r="466" spans="1:4" ht="16.5" customHeight="1">
      <c r="A466" s="90" t="s">
        <v>573</v>
      </c>
      <c r="B466" s="98">
        <v>0</v>
      </c>
      <c r="C466" s="98">
        <v>139</v>
      </c>
      <c r="D466" s="134">
        <v>-100</v>
      </c>
    </row>
    <row r="467" spans="1:4" ht="16.5" customHeight="1">
      <c r="A467" s="89" t="s">
        <v>195</v>
      </c>
      <c r="B467" s="135"/>
      <c r="C467" s="98">
        <v>139</v>
      </c>
      <c r="D467" s="134">
        <v>-100</v>
      </c>
    </row>
    <row r="468" spans="1:4" ht="16.5" customHeight="1">
      <c r="A468" s="90" t="s">
        <v>574</v>
      </c>
      <c r="B468" s="98">
        <v>9405</v>
      </c>
      <c r="C468" s="98">
        <v>3971</v>
      </c>
      <c r="D468" s="134">
        <v>136.84210526315786</v>
      </c>
    </row>
    <row r="469" spans="1:4" ht="16.5" customHeight="1">
      <c r="A469" s="89" t="s">
        <v>575</v>
      </c>
      <c r="B469" s="135"/>
      <c r="C469" s="98">
        <v>350</v>
      </c>
      <c r="D469" s="134">
        <v>-100</v>
      </c>
    </row>
    <row r="470" spans="1:4" ht="16.5" customHeight="1">
      <c r="A470" s="89" t="s">
        <v>576</v>
      </c>
      <c r="B470" s="135">
        <v>9312</v>
      </c>
      <c r="C470" s="98">
        <v>2061</v>
      </c>
      <c r="D470" s="134">
        <v>351.81950509461427</v>
      </c>
    </row>
    <row r="471" spans="1:4" ht="16.5" customHeight="1">
      <c r="A471" s="89" t="s">
        <v>577</v>
      </c>
      <c r="B471" s="135">
        <v>93</v>
      </c>
      <c r="C471" s="98">
        <v>1560</v>
      </c>
      <c r="D471" s="134">
        <v>-94.03846153846153</v>
      </c>
    </row>
    <row r="472" spans="1:4" ht="16.5" customHeight="1">
      <c r="A472" s="90" t="s">
        <v>578</v>
      </c>
      <c r="B472" s="98">
        <v>103</v>
      </c>
      <c r="C472" s="98">
        <v>0</v>
      </c>
      <c r="D472" s="134"/>
    </row>
    <row r="473" spans="1:4" ht="16.5" customHeight="1">
      <c r="A473" s="89" t="s">
        <v>579</v>
      </c>
      <c r="B473" s="135">
        <v>103</v>
      </c>
      <c r="C473" s="98">
        <v>0</v>
      </c>
      <c r="D473" s="134"/>
    </row>
    <row r="474" spans="1:4" ht="16.5" customHeight="1">
      <c r="A474" s="90" t="s">
        <v>580</v>
      </c>
      <c r="B474" s="98">
        <v>4827</v>
      </c>
      <c r="C474" s="98">
        <v>4027</v>
      </c>
      <c r="D474" s="134">
        <v>19.865905140302953</v>
      </c>
    </row>
    <row r="475" spans="1:4" ht="16.5" customHeight="1">
      <c r="A475" s="90" t="s">
        <v>581</v>
      </c>
      <c r="B475" s="98">
        <v>1633</v>
      </c>
      <c r="C475" s="98">
        <v>330</v>
      </c>
      <c r="D475" s="134">
        <v>394.8484848484848</v>
      </c>
    </row>
    <row r="476" spans="1:4" ht="16.5" customHeight="1">
      <c r="A476" s="89" t="s">
        <v>195</v>
      </c>
      <c r="B476" s="135">
        <v>271</v>
      </c>
      <c r="C476" s="98">
        <v>310</v>
      </c>
      <c r="D476" s="134">
        <v>-12.580645161290327</v>
      </c>
    </row>
    <row r="477" spans="1:4" ht="16.5" customHeight="1">
      <c r="A477" s="89" t="s">
        <v>582</v>
      </c>
      <c r="B477" s="135">
        <v>1362</v>
      </c>
      <c r="C477" s="98">
        <v>20</v>
      </c>
      <c r="D477" s="134">
        <v>6710</v>
      </c>
    </row>
    <row r="478" spans="1:4" ht="16.5" customHeight="1">
      <c r="A478" s="90" t="s">
        <v>583</v>
      </c>
      <c r="B478" s="98">
        <v>3126</v>
      </c>
      <c r="C478" s="98">
        <v>3521</v>
      </c>
      <c r="D478" s="134">
        <v>-11.21840386253905</v>
      </c>
    </row>
    <row r="479" spans="1:4" ht="16.5" customHeight="1">
      <c r="A479" s="89" t="s">
        <v>195</v>
      </c>
      <c r="B479" s="135">
        <v>1270</v>
      </c>
      <c r="C479" s="98">
        <v>1422</v>
      </c>
      <c r="D479" s="134">
        <v>-10.689170182841067</v>
      </c>
    </row>
    <row r="480" spans="1:4" ht="16.5" customHeight="1">
      <c r="A480" s="89" t="s">
        <v>584</v>
      </c>
      <c r="B480" s="135">
        <v>510</v>
      </c>
      <c r="C480" s="98">
        <v>98</v>
      </c>
      <c r="D480" s="134">
        <v>420.4081632653061</v>
      </c>
    </row>
    <row r="481" spans="1:4" ht="16.5" customHeight="1">
      <c r="A481" s="89" t="s">
        <v>585</v>
      </c>
      <c r="B481" s="135">
        <v>1346</v>
      </c>
      <c r="C481" s="98">
        <v>2001</v>
      </c>
      <c r="D481" s="134">
        <v>-32.733633183408294</v>
      </c>
    </row>
    <row r="482" spans="1:4" ht="16.5" customHeight="1">
      <c r="A482" s="90" t="s">
        <v>586</v>
      </c>
      <c r="B482" s="98">
        <v>68</v>
      </c>
      <c r="C482" s="98">
        <v>176</v>
      </c>
      <c r="D482" s="134">
        <v>-61.36363636363637</v>
      </c>
    </row>
    <row r="483" spans="1:4" ht="16.5" customHeight="1">
      <c r="A483" s="89" t="s">
        <v>587</v>
      </c>
      <c r="B483" s="135">
        <v>68</v>
      </c>
      <c r="C483" s="98">
        <v>176</v>
      </c>
      <c r="D483" s="134">
        <v>-61.36363636363637</v>
      </c>
    </row>
    <row r="484" spans="1:4" ht="16.5" customHeight="1">
      <c r="A484" s="90" t="s">
        <v>588</v>
      </c>
      <c r="B484" s="98">
        <v>60</v>
      </c>
      <c r="C484" s="98">
        <v>0</v>
      </c>
      <c r="D484" s="134"/>
    </row>
    <row r="485" spans="1:4" ht="16.5" customHeight="1">
      <c r="A485" s="90" t="s">
        <v>589</v>
      </c>
      <c r="B485" s="135">
        <v>60</v>
      </c>
      <c r="C485" s="98">
        <v>0</v>
      </c>
      <c r="D485" s="134"/>
    </row>
    <row r="486" spans="1:4" ht="16.5" customHeight="1">
      <c r="A486" s="89" t="s">
        <v>590</v>
      </c>
      <c r="B486" s="135">
        <v>60</v>
      </c>
      <c r="C486" s="98">
        <v>0</v>
      </c>
      <c r="D486" s="134"/>
    </row>
    <row r="487" spans="1:4" ht="16.5" customHeight="1">
      <c r="A487" s="90" t="s">
        <v>591</v>
      </c>
      <c r="B487" s="98">
        <v>4879</v>
      </c>
      <c r="C487" s="98">
        <v>3506</v>
      </c>
      <c r="D487" s="134">
        <v>39.16143753565318</v>
      </c>
    </row>
    <row r="488" spans="1:4" ht="16.5" customHeight="1">
      <c r="A488" s="90" t="s">
        <v>592</v>
      </c>
      <c r="B488" s="98">
        <v>4508</v>
      </c>
      <c r="C488" s="98">
        <v>3277</v>
      </c>
      <c r="D488" s="134">
        <v>37.564845895636246</v>
      </c>
    </row>
    <row r="489" spans="1:4" ht="16.5" customHeight="1">
      <c r="A489" s="89" t="s">
        <v>195</v>
      </c>
      <c r="B489" s="135">
        <v>2717</v>
      </c>
      <c r="C489" s="98">
        <v>2973</v>
      </c>
      <c r="D489" s="134">
        <v>-8.61083081062899</v>
      </c>
    </row>
    <row r="490" spans="1:4" ht="16.5" customHeight="1">
      <c r="A490" s="89" t="s">
        <v>196</v>
      </c>
      <c r="B490" s="135">
        <v>20</v>
      </c>
      <c r="C490" s="98">
        <v>0</v>
      </c>
      <c r="D490" s="134"/>
    </row>
    <row r="491" spans="1:4" ht="16.5" customHeight="1">
      <c r="A491" s="89" t="s">
        <v>593</v>
      </c>
      <c r="B491" s="135">
        <v>410</v>
      </c>
      <c r="C491" s="98">
        <v>0</v>
      </c>
      <c r="D491" s="134"/>
    </row>
    <row r="492" spans="1:4" ht="16.5" customHeight="1">
      <c r="A492" s="89" t="s">
        <v>594</v>
      </c>
      <c r="B492" s="135">
        <v>601</v>
      </c>
      <c r="C492" s="98">
        <v>0</v>
      </c>
      <c r="D492" s="134"/>
    </row>
    <row r="493" spans="1:4" ht="16.5" customHeight="1">
      <c r="A493" s="89" t="s">
        <v>595</v>
      </c>
      <c r="B493" s="135">
        <v>145</v>
      </c>
      <c r="C493" s="98">
        <v>0</v>
      </c>
      <c r="D493" s="134"/>
    </row>
    <row r="494" spans="1:4" ht="16.5" customHeight="1">
      <c r="A494" s="89" t="s">
        <v>596</v>
      </c>
      <c r="B494" s="135">
        <v>17</v>
      </c>
      <c r="C494" s="98">
        <v>0</v>
      </c>
      <c r="D494" s="134"/>
    </row>
    <row r="495" spans="1:4" ht="16.5" customHeight="1">
      <c r="A495" s="89" t="s">
        <v>597</v>
      </c>
      <c r="B495" s="135">
        <v>200</v>
      </c>
      <c r="C495" s="98">
        <v>0</v>
      </c>
      <c r="D495" s="134"/>
    </row>
    <row r="496" spans="1:4" ht="16.5" customHeight="1">
      <c r="A496" s="89" t="s">
        <v>598</v>
      </c>
      <c r="B496" s="135">
        <v>398</v>
      </c>
      <c r="C496" s="98">
        <v>304</v>
      </c>
      <c r="D496" s="134">
        <v>30.921052631578938</v>
      </c>
    </row>
    <row r="497" spans="1:4" ht="16.5" customHeight="1">
      <c r="A497" s="90" t="s">
        <v>599</v>
      </c>
      <c r="B497" s="98">
        <v>1</v>
      </c>
      <c r="C497" s="98">
        <v>1</v>
      </c>
      <c r="D497" s="134">
        <v>0</v>
      </c>
    </row>
    <row r="498" spans="1:4" ht="16.5" customHeight="1">
      <c r="A498" s="89" t="s">
        <v>600</v>
      </c>
      <c r="B498" s="135">
        <v>1</v>
      </c>
      <c r="C498" s="98">
        <v>1</v>
      </c>
      <c r="D498" s="134">
        <v>0</v>
      </c>
    </row>
    <row r="499" spans="1:4" ht="16.5" customHeight="1">
      <c r="A499" s="90" t="s">
        <v>601</v>
      </c>
      <c r="B499" s="98">
        <v>27</v>
      </c>
      <c r="C499" s="98">
        <v>43</v>
      </c>
      <c r="D499" s="134">
        <v>-37.2093023255814</v>
      </c>
    </row>
    <row r="500" spans="1:4" ht="16.5" customHeight="1">
      <c r="A500" s="89" t="s">
        <v>602</v>
      </c>
      <c r="B500" s="135"/>
      <c r="C500" s="98">
        <v>43</v>
      </c>
      <c r="D500" s="134">
        <v>-100</v>
      </c>
    </row>
    <row r="501" spans="1:4" ht="16.5" customHeight="1">
      <c r="A501" s="89" t="s">
        <v>603</v>
      </c>
      <c r="B501" s="135">
        <v>27</v>
      </c>
      <c r="C501" s="98">
        <v>0</v>
      </c>
      <c r="D501" s="134"/>
    </row>
    <row r="502" spans="1:4" ht="16.5" customHeight="1">
      <c r="A502" s="90" t="s">
        <v>604</v>
      </c>
      <c r="B502" s="98">
        <v>343</v>
      </c>
      <c r="C502" s="98">
        <v>185</v>
      </c>
      <c r="D502" s="134">
        <v>85.4054054054054</v>
      </c>
    </row>
    <row r="503" spans="1:4" ht="16.5" customHeight="1">
      <c r="A503" s="89" t="s">
        <v>605</v>
      </c>
      <c r="B503" s="135">
        <v>100</v>
      </c>
      <c r="C503" s="98">
        <v>60</v>
      </c>
      <c r="D503" s="134">
        <v>66.66666666666667</v>
      </c>
    </row>
    <row r="504" spans="1:4" ht="16.5" customHeight="1">
      <c r="A504" s="89" t="s">
        <v>606</v>
      </c>
      <c r="B504" s="135">
        <v>243</v>
      </c>
      <c r="C504" s="98">
        <v>125</v>
      </c>
      <c r="D504" s="134">
        <v>94.4</v>
      </c>
    </row>
    <row r="505" spans="1:4" ht="16.5" customHeight="1">
      <c r="A505" s="90" t="s">
        <v>607</v>
      </c>
      <c r="B505" s="98">
        <v>7357</v>
      </c>
      <c r="C505" s="98">
        <v>2345</v>
      </c>
      <c r="D505" s="134">
        <v>213.73134328358208</v>
      </c>
    </row>
    <row r="506" spans="1:4" ht="16.5" customHeight="1">
      <c r="A506" s="90" t="s">
        <v>608</v>
      </c>
      <c r="B506" s="98">
        <v>4700</v>
      </c>
      <c r="C506" s="98">
        <v>1552</v>
      </c>
      <c r="D506" s="134">
        <v>202.83505154639175</v>
      </c>
    </row>
    <row r="507" spans="1:4" ht="16.5" customHeight="1">
      <c r="A507" s="89" t="s">
        <v>609</v>
      </c>
      <c r="B507" s="135">
        <v>1600</v>
      </c>
      <c r="C507" s="98">
        <v>397</v>
      </c>
      <c r="D507" s="134">
        <v>303.0226700251889</v>
      </c>
    </row>
    <row r="508" spans="1:4" ht="16.5" customHeight="1">
      <c r="A508" s="89" t="s">
        <v>610</v>
      </c>
      <c r="B508" s="135">
        <v>2469</v>
      </c>
      <c r="C508" s="98">
        <v>588</v>
      </c>
      <c r="D508" s="134">
        <v>319.8979591836735</v>
      </c>
    </row>
    <row r="509" spans="1:4" ht="16.5" customHeight="1">
      <c r="A509" s="89" t="s">
        <v>611</v>
      </c>
      <c r="B509" s="135"/>
      <c r="C509" s="98">
        <v>25</v>
      </c>
      <c r="D509" s="134">
        <v>-100</v>
      </c>
    </row>
    <row r="510" spans="1:4" ht="16.5" customHeight="1">
      <c r="A510" s="89" t="s">
        <v>612</v>
      </c>
      <c r="B510" s="135">
        <v>63</v>
      </c>
      <c r="C510" s="98">
        <v>105</v>
      </c>
      <c r="D510" s="134">
        <v>-40</v>
      </c>
    </row>
    <row r="511" spans="1:4" ht="16.5" customHeight="1">
      <c r="A511" s="89" t="s">
        <v>613</v>
      </c>
      <c r="B511" s="135">
        <v>568</v>
      </c>
      <c r="C511" s="98">
        <v>437</v>
      </c>
      <c r="D511" s="134">
        <v>29.977116704805496</v>
      </c>
    </row>
    <row r="512" spans="1:4" ht="16.5" customHeight="1">
      <c r="A512" s="90" t="s">
        <v>614</v>
      </c>
      <c r="B512" s="98">
        <v>420</v>
      </c>
      <c r="C512" s="98">
        <v>320</v>
      </c>
      <c r="D512" s="134">
        <v>31.25</v>
      </c>
    </row>
    <row r="513" spans="1:4" ht="16.5" customHeight="1">
      <c r="A513" s="89" t="s">
        <v>615</v>
      </c>
      <c r="B513" s="135">
        <v>420</v>
      </c>
      <c r="C513" s="98">
        <v>320</v>
      </c>
      <c r="D513" s="134">
        <v>31.25</v>
      </c>
    </row>
    <row r="514" spans="1:4" ht="16.5" customHeight="1">
      <c r="A514" s="90" t="s">
        <v>616</v>
      </c>
      <c r="B514" s="98">
        <v>2237</v>
      </c>
      <c r="C514" s="98">
        <v>473</v>
      </c>
      <c r="D514" s="134">
        <v>372.93868921775896</v>
      </c>
    </row>
    <row r="515" spans="1:4" ht="16.5" customHeight="1">
      <c r="A515" s="89" t="s">
        <v>617</v>
      </c>
      <c r="B515" s="135">
        <v>307</v>
      </c>
      <c r="C515" s="98">
        <v>263</v>
      </c>
      <c r="D515" s="134">
        <v>16.730038022813698</v>
      </c>
    </row>
    <row r="516" spans="1:4" ht="16.5" customHeight="1">
      <c r="A516" s="89" t="s">
        <v>618</v>
      </c>
      <c r="B516" s="135">
        <v>1930</v>
      </c>
      <c r="C516" s="98">
        <v>210</v>
      </c>
      <c r="D516" s="134">
        <v>819.047619047619</v>
      </c>
    </row>
    <row r="517" spans="1:4" ht="16.5" customHeight="1">
      <c r="A517" s="90" t="s">
        <v>619</v>
      </c>
      <c r="B517" s="98">
        <v>106</v>
      </c>
      <c r="C517" s="98">
        <v>532</v>
      </c>
      <c r="D517" s="134">
        <v>-80.07518796992481</v>
      </c>
    </row>
    <row r="518" spans="1:4" ht="16.5" customHeight="1">
      <c r="A518" s="90" t="s">
        <v>620</v>
      </c>
      <c r="B518" s="98">
        <v>31</v>
      </c>
      <c r="C518" s="98">
        <v>89</v>
      </c>
      <c r="D518" s="134">
        <v>-65.1685393258427</v>
      </c>
    </row>
    <row r="519" spans="1:4" ht="16.5" customHeight="1">
      <c r="A519" s="89" t="s">
        <v>621</v>
      </c>
      <c r="B519" s="135">
        <v>10</v>
      </c>
      <c r="C519" s="98">
        <v>17</v>
      </c>
      <c r="D519" s="134">
        <v>-41.17647058823529</v>
      </c>
    </row>
    <row r="520" spans="1:4" ht="16.5" customHeight="1">
      <c r="A520" s="89" t="s">
        <v>622</v>
      </c>
      <c r="B520" s="135">
        <v>21</v>
      </c>
      <c r="C520" s="98">
        <v>72</v>
      </c>
      <c r="D520" s="134">
        <v>-70.83333333333333</v>
      </c>
    </row>
    <row r="521" spans="1:4" ht="16.5" customHeight="1">
      <c r="A521" s="90" t="s">
        <v>623</v>
      </c>
      <c r="B521" s="98">
        <v>75</v>
      </c>
      <c r="C521" s="98">
        <v>443</v>
      </c>
      <c r="D521" s="134">
        <v>-83.06997742663657</v>
      </c>
    </row>
    <row r="522" spans="1:4" ht="16.5" customHeight="1">
      <c r="A522" s="89" t="s">
        <v>624</v>
      </c>
      <c r="B522" s="135">
        <v>75</v>
      </c>
      <c r="C522" s="98">
        <v>443</v>
      </c>
      <c r="D522" s="134">
        <v>-83.06997742663657</v>
      </c>
    </row>
    <row r="523" spans="1:4" ht="16.5" customHeight="1">
      <c r="A523" s="90" t="s">
        <v>625</v>
      </c>
      <c r="B523" s="98">
        <v>7488</v>
      </c>
      <c r="C523" s="98">
        <v>868</v>
      </c>
      <c r="D523" s="134">
        <v>762.6728110599079</v>
      </c>
    </row>
    <row r="524" spans="1:4" ht="16.5" customHeight="1">
      <c r="A524" s="90" t="s">
        <v>626</v>
      </c>
      <c r="B524" s="98">
        <v>7488</v>
      </c>
      <c r="C524" s="98">
        <v>868</v>
      </c>
      <c r="D524" s="134">
        <v>762.6728110599079</v>
      </c>
    </row>
    <row r="525" spans="1:4" ht="16.5" customHeight="1">
      <c r="A525" s="89" t="s">
        <v>627</v>
      </c>
      <c r="B525" s="135">
        <v>7488</v>
      </c>
      <c r="C525" s="98">
        <v>868</v>
      </c>
      <c r="D525" s="134">
        <v>762.6728110599079</v>
      </c>
    </row>
    <row r="526" spans="1:4" ht="16.5" customHeight="1">
      <c r="A526" s="90" t="s">
        <v>628</v>
      </c>
      <c r="B526" s="99">
        <v>15000</v>
      </c>
      <c r="C526" s="99">
        <v>10625</v>
      </c>
      <c r="D526" s="134">
        <v>41.176470588235304</v>
      </c>
    </row>
    <row r="527" spans="1:4" ht="16.5" customHeight="1">
      <c r="A527" s="90" t="s">
        <v>629</v>
      </c>
      <c r="B527" s="98">
        <v>15000</v>
      </c>
      <c r="C527" s="98">
        <v>10625</v>
      </c>
      <c r="D527" s="134">
        <v>41.176470588235304</v>
      </c>
    </row>
    <row r="528" spans="1:4" ht="16.5" customHeight="1">
      <c r="A528" s="89" t="s">
        <v>630</v>
      </c>
      <c r="B528" s="135">
        <v>15000</v>
      </c>
      <c r="C528" s="98">
        <v>10625</v>
      </c>
      <c r="D528" s="134">
        <v>41.176470588235304</v>
      </c>
    </row>
    <row r="529" spans="1:4" ht="17.25" customHeight="1">
      <c r="A529" s="90" t="s">
        <v>631</v>
      </c>
      <c r="B529" s="98">
        <v>100</v>
      </c>
      <c r="C529" s="98">
        <v>163</v>
      </c>
      <c r="D529" s="134">
        <v>-38.65030674846626</v>
      </c>
    </row>
    <row r="530" spans="1:4" ht="17.25" customHeight="1">
      <c r="A530" s="90" t="s">
        <v>632</v>
      </c>
      <c r="B530" s="135">
        <v>100</v>
      </c>
      <c r="C530" s="98">
        <v>163</v>
      </c>
      <c r="D530" s="134">
        <v>-38.65030674846626</v>
      </c>
    </row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7.2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</sheetData>
  <sheetProtection/>
  <mergeCells count="1">
    <mergeCell ref="A1:D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图新用户</cp:lastModifiedBy>
  <cp:lastPrinted>2017-02-06T08:10:12Z</cp:lastPrinted>
  <dcterms:created xsi:type="dcterms:W3CDTF">1996-12-17T01:32:42Z</dcterms:created>
  <dcterms:modified xsi:type="dcterms:W3CDTF">2017-11-10T09:41:09Z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